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R:\06うんなん暮らし推進課バックアップ190529\令和6年度\1550 市民バス車両管理\200 車両購入・リース\車両購入\29人乗り４ＷＤ2台／車両購入\"/>
    </mc:Choice>
  </mc:AlternateContent>
  <bookViews>
    <workbookView xWindow="-210" yWindow="225" windowWidth="19200" windowHeight="11400" tabRatio="957" activeTab="1"/>
  </bookViews>
  <sheets>
    <sheet name="データ" sheetId="20" r:id="rId1"/>
    <sheet name="執行伺" sheetId="21" r:id="rId2"/>
    <sheet name="随意契約理由書兼特例理由書" sheetId="22" r:id="rId3"/>
    <sheet name="参加業者名簿兼選定理由書" sheetId="23" r:id="rId4"/>
    <sheet name="入札通知書" sheetId="24" r:id="rId5"/>
    <sheet name="縦覧確認書" sheetId="25" r:id="rId6"/>
    <sheet name="設計書" sheetId="27" r:id="rId7"/>
    <sheet name="仕様書(金抜)" sheetId="28" r:id="rId8"/>
    <sheet name="仕様書(概要)" sheetId="26" r:id="rId9"/>
    <sheet name="予定価格調書" sheetId="29" r:id="rId10"/>
    <sheet name="予定価格調書封筒" sheetId="30" r:id="rId11"/>
    <sheet name="結果調書" sheetId="31" r:id="rId12"/>
    <sheet name="検査等実施伺" sheetId="32" r:id="rId13"/>
    <sheet name="検査等通知書" sheetId="33" r:id="rId14"/>
    <sheet name="検査等野帳" sheetId="34" r:id="rId15"/>
    <sheet name="検査復命書" sheetId="35" r:id="rId16"/>
    <sheet name="検収調書" sheetId="36" r:id="rId17"/>
  </sheets>
  <definedNames>
    <definedName name="_xlnm.Print_Area" localSheetId="11">結果調書!$A$1:$AF$108</definedName>
    <definedName name="_xlnm.Print_Area" localSheetId="12">検査等実施伺!$A$1:$AF$53</definedName>
    <definedName name="_xlnm.Print_Area" localSheetId="8">'仕様書(概要)'!$A$1:$AF$57</definedName>
    <definedName name="_xlnm.Print_Area" localSheetId="7">'仕様書(金抜)'!$A$1:$AF$69</definedName>
    <definedName name="_xlnm.Print_Area" localSheetId="1">執行伺!$A$1:$AF$54</definedName>
    <definedName name="_xlnm.Print_Area" localSheetId="2">随意契約理由書兼特例理由書!$A$1:$AF$56</definedName>
    <definedName name="_xlnm.Print_Area" localSheetId="6">設計書!$A$1:$AF$69</definedName>
    <definedName name="_xlnm.Print_Area" localSheetId="4">入札通知書!$A$1:$AF$600</definedName>
    <definedName name="_xlnm.Print_Area" localSheetId="9">予定価格調書!$A$1:$AF$46</definedName>
    <definedName name="_xlnm.Print_Titles" localSheetId="0">データ!$1:$11</definedName>
  </definedNames>
  <calcPr calcId="162913"/>
</workbook>
</file>

<file path=xl/calcChain.xml><?xml version="1.0" encoding="utf-8"?>
<calcChain xmlns="http://schemas.openxmlformats.org/spreadsheetml/2006/main">
  <c r="G28" i="23" l="1"/>
  <c r="C20" i="31" s="1"/>
  <c r="I43" i="21" l="1"/>
  <c r="M47" i="20" l="1"/>
  <c r="I60" i="31" l="1"/>
  <c r="A6" i="31"/>
  <c r="B58" i="31" l="1"/>
  <c r="A99" i="31" l="1"/>
  <c r="AH107" i="31"/>
  <c r="AI107" i="31" s="1"/>
  <c r="AH106" i="31"/>
  <c r="AI106" i="31" s="1"/>
  <c r="AH105" i="31"/>
  <c r="AI105" i="31" s="1"/>
  <c r="AH104" i="31"/>
  <c r="AI104" i="31" s="1"/>
  <c r="AH103" i="31"/>
  <c r="AI103" i="31" s="1"/>
  <c r="AH102" i="31"/>
  <c r="AI102" i="31" s="1"/>
  <c r="AH101" i="31"/>
  <c r="AI101" i="31" s="1"/>
  <c r="B101" i="31" s="1"/>
  <c r="A96" i="31"/>
  <c r="AD94" i="31"/>
  <c r="X94" i="31"/>
  <c r="U94" i="31"/>
  <c r="O94" i="31"/>
  <c r="L94" i="31"/>
  <c r="G94" i="31"/>
  <c r="AD92" i="31"/>
  <c r="X92" i="31"/>
  <c r="U92" i="31"/>
  <c r="O92" i="31"/>
  <c r="L92" i="31"/>
  <c r="G92" i="31"/>
  <c r="AD90" i="31"/>
  <c r="X90" i="31"/>
  <c r="U90" i="31"/>
  <c r="O90" i="31"/>
  <c r="L90" i="31"/>
  <c r="G90" i="31"/>
  <c r="AD88" i="31"/>
  <c r="X88" i="31"/>
  <c r="U88" i="31"/>
  <c r="O88" i="31"/>
  <c r="L88" i="31"/>
  <c r="G88" i="31"/>
  <c r="AD86" i="31"/>
  <c r="X86" i="31"/>
  <c r="U86" i="31"/>
  <c r="O86" i="31"/>
  <c r="L86" i="31"/>
  <c r="G86" i="31"/>
  <c r="AD84" i="31"/>
  <c r="X84" i="31"/>
  <c r="U84" i="31"/>
  <c r="O84" i="31"/>
  <c r="L84" i="31"/>
  <c r="G84" i="31"/>
  <c r="AD82" i="31"/>
  <c r="X82" i="31"/>
  <c r="U82" i="31"/>
  <c r="O82" i="31"/>
  <c r="L82" i="31"/>
  <c r="G82" i="31"/>
  <c r="AD80" i="31"/>
  <c r="X80" i="31"/>
  <c r="U80" i="31"/>
  <c r="O80" i="31"/>
  <c r="L80" i="31"/>
  <c r="G80" i="31"/>
  <c r="AD78" i="31"/>
  <c r="X78" i="31"/>
  <c r="U78" i="31"/>
  <c r="O78" i="31"/>
  <c r="L78" i="31"/>
  <c r="G78" i="31"/>
  <c r="AD76" i="31"/>
  <c r="X76" i="31"/>
  <c r="U76" i="31"/>
  <c r="O76" i="31"/>
  <c r="L76" i="31"/>
  <c r="G76" i="31"/>
  <c r="AD74" i="31"/>
  <c r="X74" i="31"/>
  <c r="U74" i="31"/>
  <c r="O74" i="31"/>
  <c r="L74" i="31"/>
  <c r="G74" i="31"/>
  <c r="AD72" i="31"/>
  <c r="X72" i="31"/>
  <c r="U72" i="31"/>
  <c r="O72" i="31"/>
  <c r="L72" i="31"/>
  <c r="G72" i="31"/>
  <c r="X66" i="31"/>
  <c r="AB9" i="32" l="1"/>
  <c r="T9" i="32" l="1"/>
  <c r="T8" i="32"/>
  <c r="AB13" i="23"/>
  <c r="T13" i="23"/>
  <c r="T12" i="23"/>
  <c r="AB13" i="22"/>
  <c r="T13" i="22"/>
  <c r="T12" i="22"/>
  <c r="AB13" i="21" l="1"/>
  <c r="T13" i="21"/>
  <c r="H1" i="36" l="1"/>
  <c r="H1" i="35"/>
  <c r="D8" i="32" l="1"/>
  <c r="K51" i="31" l="1"/>
  <c r="N50" i="23" l="1"/>
  <c r="N48" i="23"/>
  <c r="N46" i="23"/>
  <c r="N44" i="23"/>
  <c r="N42" i="23"/>
  <c r="N40" i="23"/>
  <c r="N38" i="23"/>
  <c r="N36" i="23"/>
  <c r="N34" i="23"/>
  <c r="N32" i="23"/>
  <c r="N30" i="23"/>
  <c r="N28" i="23"/>
  <c r="P40" i="21" l="1"/>
  <c r="M34" i="20" l="1"/>
  <c r="A555" i="24" l="1"/>
  <c r="A505" i="24"/>
  <c r="A455" i="24"/>
  <c r="A405" i="24"/>
  <c r="A355" i="24"/>
  <c r="A305" i="24"/>
  <c r="A255" i="24"/>
  <c r="A205" i="24"/>
  <c r="A155" i="24"/>
  <c r="A105" i="24"/>
  <c r="A55" i="24"/>
  <c r="A5" i="24"/>
  <c r="AH6" i="32" l="1"/>
  <c r="A6" i="32" s="1"/>
  <c r="A6" i="34" l="1"/>
  <c r="A11" i="33"/>
  <c r="W2" i="33"/>
  <c r="A10" i="23" l="1"/>
  <c r="U28" i="21"/>
  <c r="U9" i="31" l="1"/>
  <c r="U574" i="24" l="1"/>
  <c r="U524" i="24"/>
  <c r="U474" i="24"/>
  <c r="U424" i="24"/>
  <c r="U374" i="24"/>
  <c r="U324" i="24"/>
  <c r="U274" i="24"/>
  <c r="U224" i="24"/>
  <c r="U174" i="24"/>
  <c r="U124" i="24"/>
  <c r="U74" i="24"/>
  <c r="U24" i="24"/>
  <c r="A553" i="24" l="1"/>
  <c r="A503" i="24"/>
  <c r="A453" i="24"/>
  <c r="A403" i="24"/>
  <c r="A353" i="24"/>
  <c r="A303" i="24"/>
  <c r="A253" i="24"/>
  <c r="A203" i="24"/>
  <c r="A153" i="24"/>
  <c r="A103" i="24"/>
  <c r="A53" i="24"/>
  <c r="A3" i="24"/>
  <c r="G50" i="23" l="1"/>
  <c r="G48" i="23"/>
  <c r="G46" i="23"/>
  <c r="G44" i="23"/>
  <c r="G42" i="23"/>
  <c r="G40" i="23"/>
  <c r="G38" i="23"/>
  <c r="G36" i="23"/>
  <c r="G34" i="23"/>
  <c r="G32" i="23"/>
  <c r="G30" i="23"/>
  <c r="A11" i="24" l="1"/>
  <c r="A561" i="24" s="1"/>
  <c r="I30" i="21"/>
  <c r="A61" i="24" l="1"/>
  <c r="A261" i="24"/>
  <c r="A461" i="24"/>
  <c r="A411" i="24"/>
  <c r="A111" i="24"/>
  <c r="A311" i="24"/>
  <c r="A511" i="24"/>
  <c r="A211" i="24"/>
  <c r="A161" i="24"/>
  <c r="A361" i="24"/>
  <c r="I16" i="23" l="1"/>
  <c r="I20" i="21"/>
  <c r="I18" i="23" l="1"/>
  <c r="I18" i="21"/>
  <c r="N3" i="25" l="1"/>
  <c r="K3" i="25"/>
  <c r="E3" i="25"/>
  <c r="B3" i="25"/>
  <c r="R29" i="22" l="1"/>
  <c r="R28" i="22"/>
  <c r="R27" i="22"/>
  <c r="R26" i="22"/>
  <c r="P39" i="21" l="1"/>
  <c r="X66" i="27" l="1"/>
  <c r="X64" i="27"/>
  <c r="X62" i="27"/>
  <c r="X60" i="27"/>
  <c r="X58" i="27"/>
  <c r="X56" i="27"/>
  <c r="X54" i="27"/>
  <c r="X52" i="27"/>
  <c r="X50" i="27"/>
  <c r="X48" i="27"/>
  <c r="X46" i="27"/>
  <c r="X44" i="27"/>
  <c r="X42" i="27"/>
  <c r="X40" i="27"/>
  <c r="X38" i="27"/>
  <c r="X36" i="27"/>
  <c r="X34" i="27"/>
  <c r="X32" i="27"/>
  <c r="X30" i="27"/>
  <c r="K50" i="31" l="1"/>
  <c r="K49" i="31"/>
  <c r="AC66" i="28" l="1"/>
  <c r="R66" i="28"/>
  <c r="O66" i="28"/>
  <c r="I66" i="28"/>
  <c r="C66" i="28"/>
  <c r="AC64" i="28"/>
  <c r="R64" i="28"/>
  <c r="O64" i="28"/>
  <c r="I64" i="28"/>
  <c r="C64" i="28"/>
  <c r="AC62" i="28"/>
  <c r="R62" i="28"/>
  <c r="O62" i="28"/>
  <c r="I62" i="28"/>
  <c r="C62" i="28"/>
  <c r="AC60" i="28"/>
  <c r="R60" i="28"/>
  <c r="O60" i="28"/>
  <c r="I60" i="28"/>
  <c r="C60" i="28"/>
  <c r="AC58" i="28"/>
  <c r="R58" i="28"/>
  <c r="O58" i="28"/>
  <c r="I58" i="28"/>
  <c r="C58" i="28"/>
  <c r="AC56" i="28"/>
  <c r="R56" i="28"/>
  <c r="O56" i="28"/>
  <c r="I56" i="28"/>
  <c r="C56" i="28"/>
  <c r="AC54" i="28"/>
  <c r="R54" i="28"/>
  <c r="O54" i="28"/>
  <c r="I54" i="28"/>
  <c r="C54" i="28"/>
  <c r="AC52" i="28"/>
  <c r="R52" i="28"/>
  <c r="O52" i="28"/>
  <c r="I52" i="28"/>
  <c r="C52" i="28"/>
  <c r="AC50" i="28"/>
  <c r="R50" i="28"/>
  <c r="O50" i="28"/>
  <c r="I50" i="28"/>
  <c r="C50" i="28"/>
  <c r="AC48" i="28"/>
  <c r="R48" i="28"/>
  <c r="O48" i="28"/>
  <c r="I48" i="28"/>
  <c r="C48" i="28"/>
  <c r="AC46" i="28"/>
  <c r="R46" i="28"/>
  <c r="O46" i="28"/>
  <c r="I46" i="28"/>
  <c r="C46" i="28"/>
  <c r="AC44" i="28"/>
  <c r="R44" i="28"/>
  <c r="O44" i="28"/>
  <c r="I44" i="28"/>
  <c r="C44" i="28"/>
  <c r="AC42" i="28"/>
  <c r="R42" i="28"/>
  <c r="O42" i="28"/>
  <c r="I42" i="28"/>
  <c r="C42" i="28"/>
  <c r="AC40" i="28"/>
  <c r="R40" i="28"/>
  <c r="O40" i="28"/>
  <c r="I40" i="28"/>
  <c r="C40" i="28"/>
  <c r="AC38" i="28"/>
  <c r="R38" i="28"/>
  <c r="O38" i="28"/>
  <c r="I38" i="28"/>
  <c r="C38" i="28"/>
  <c r="AC36" i="28"/>
  <c r="R36" i="28"/>
  <c r="O36" i="28"/>
  <c r="I36" i="28"/>
  <c r="C36" i="28"/>
  <c r="AC34" i="28"/>
  <c r="R34" i="28"/>
  <c r="O34" i="28"/>
  <c r="I34" i="28"/>
  <c r="C34" i="28"/>
  <c r="AC32" i="28"/>
  <c r="R32" i="28"/>
  <c r="O32" i="28"/>
  <c r="I32" i="28"/>
  <c r="C32" i="28"/>
  <c r="AC30" i="28"/>
  <c r="R30" i="28"/>
  <c r="O30" i="28"/>
  <c r="I30" i="28"/>
  <c r="C30" i="28"/>
  <c r="AC28" i="28"/>
  <c r="R28" i="28"/>
  <c r="O28" i="28"/>
  <c r="I28" i="28"/>
  <c r="C28" i="28"/>
  <c r="AC26" i="28"/>
  <c r="R26" i="28"/>
  <c r="O26" i="28"/>
  <c r="I26" i="28"/>
  <c r="C26" i="28"/>
  <c r="AC24" i="28"/>
  <c r="R24" i="28"/>
  <c r="O24" i="28"/>
  <c r="I24" i="28"/>
  <c r="C24" i="28"/>
  <c r="AC22" i="28"/>
  <c r="R22" i="28"/>
  <c r="O22" i="28"/>
  <c r="I22" i="28"/>
  <c r="C22" i="28"/>
  <c r="AC20" i="28"/>
  <c r="R20" i="28"/>
  <c r="O20" i="28"/>
  <c r="I20" i="28"/>
  <c r="C20" i="28"/>
  <c r="AC18" i="28"/>
  <c r="R18" i="28"/>
  <c r="O18" i="28"/>
  <c r="I18" i="28"/>
  <c r="C18" i="28"/>
  <c r="W559" i="24"/>
  <c r="W509" i="24"/>
  <c r="W459" i="24"/>
  <c r="W409" i="24"/>
  <c r="W359" i="24"/>
  <c r="W309" i="24"/>
  <c r="W259" i="24"/>
  <c r="W209" i="24"/>
  <c r="W159" i="24"/>
  <c r="W109" i="24"/>
  <c r="W59" i="24"/>
  <c r="W9" i="24"/>
  <c r="AA36" i="21"/>
  <c r="P35" i="21"/>
  <c r="P36" i="21"/>
  <c r="P34" i="21"/>
  <c r="AA34" i="21"/>
  <c r="AA33" i="21"/>
  <c r="P33" i="21"/>
  <c r="N8" i="23" l="1"/>
  <c r="B8" i="23"/>
  <c r="N8" i="22"/>
  <c r="B8" i="22"/>
  <c r="N8" i="21"/>
  <c r="B8" i="21"/>
  <c r="A28" i="28" l="1"/>
  <c r="A30" i="28"/>
  <c r="A32" i="28"/>
  <c r="A34" i="28"/>
  <c r="A36" i="28"/>
  <c r="A38" i="28"/>
  <c r="A40" i="28"/>
  <c r="A42" i="28"/>
  <c r="A44" i="28"/>
  <c r="A46" i="28"/>
  <c r="A48" i="28"/>
  <c r="A50" i="28"/>
  <c r="A52" i="28"/>
  <c r="A54" i="28"/>
  <c r="A56" i="28"/>
  <c r="A58" i="28"/>
  <c r="A60" i="28"/>
  <c r="A62" i="28"/>
  <c r="A64" i="28"/>
  <c r="A66" i="28"/>
  <c r="X28" i="27" l="1"/>
  <c r="X22" i="27" l="1"/>
  <c r="X18" i="27"/>
  <c r="X20" i="27"/>
  <c r="X24" i="27"/>
  <c r="K9" i="29" l="1"/>
  <c r="K7" i="29"/>
  <c r="K13" i="29"/>
  <c r="S11" i="29"/>
  <c r="K11" i="29"/>
  <c r="I17" i="32" l="1"/>
  <c r="I15" i="35" l="1"/>
  <c r="I15" i="36"/>
  <c r="I15" i="34"/>
  <c r="I20" i="34"/>
  <c r="I20" i="35" s="1"/>
  <c r="I18" i="34" l="1"/>
  <c r="I18" i="35" s="1"/>
  <c r="I17" i="34"/>
  <c r="I17" i="35" s="1"/>
  <c r="I16" i="34"/>
  <c r="I16" i="35" s="1"/>
  <c r="I16" i="32"/>
  <c r="I15" i="32"/>
  <c r="I13" i="34"/>
  <c r="I13" i="32"/>
  <c r="T10" i="34"/>
  <c r="R10" i="34" s="1"/>
  <c r="I10" i="34"/>
  <c r="W1" i="33"/>
  <c r="T12" i="32"/>
  <c r="I12" i="32"/>
  <c r="Q18" i="32"/>
  <c r="Q19" i="35" s="1"/>
  <c r="I18" i="32"/>
  <c r="I20" i="32"/>
  <c r="I21" i="33" s="1"/>
  <c r="I19" i="32"/>
  <c r="I20" i="33" s="1"/>
  <c r="Q12" i="31"/>
  <c r="I12" i="31"/>
  <c r="Q9" i="31"/>
  <c r="O66" i="31" s="1"/>
  <c r="I9" i="31"/>
  <c r="H66" i="31" s="1"/>
  <c r="Q31" i="21"/>
  <c r="I31" i="21"/>
  <c r="Q28" i="21"/>
  <c r="I28" i="21"/>
  <c r="S567" i="24"/>
  <c r="Q567" i="24" s="1"/>
  <c r="I567" i="24"/>
  <c r="I566" i="24"/>
  <c r="I565" i="24"/>
  <c r="S517" i="24"/>
  <c r="Q517" i="24" s="1"/>
  <c r="I517" i="24"/>
  <c r="I516" i="24"/>
  <c r="I515" i="24"/>
  <c r="S467" i="24"/>
  <c r="Q467" i="24" s="1"/>
  <c r="I467" i="24"/>
  <c r="I466" i="24"/>
  <c r="I465" i="24"/>
  <c r="S417" i="24"/>
  <c r="Q417" i="24" s="1"/>
  <c r="I417" i="24"/>
  <c r="I416" i="24"/>
  <c r="I415" i="24"/>
  <c r="S367" i="24"/>
  <c r="Q367" i="24" s="1"/>
  <c r="I367" i="24"/>
  <c r="I366" i="24"/>
  <c r="I365" i="24"/>
  <c r="S317" i="24"/>
  <c r="Q317" i="24" s="1"/>
  <c r="I317" i="24"/>
  <c r="I316" i="24"/>
  <c r="I315" i="24"/>
  <c r="S267" i="24"/>
  <c r="Q267" i="24" s="1"/>
  <c r="I267" i="24"/>
  <c r="I266" i="24"/>
  <c r="I265" i="24"/>
  <c r="S217" i="24"/>
  <c r="Q217" i="24" s="1"/>
  <c r="I217" i="24"/>
  <c r="I216" i="24"/>
  <c r="I215" i="24"/>
  <c r="S167" i="24"/>
  <c r="Q167" i="24" s="1"/>
  <c r="I167" i="24"/>
  <c r="I166" i="24"/>
  <c r="I165" i="24"/>
  <c r="S117" i="24"/>
  <c r="Q117" i="24" s="1"/>
  <c r="I117" i="24"/>
  <c r="I116" i="24"/>
  <c r="I115" i="24"/>
  <c r="S67" i="24"/>
  <c r="Q67" i="24" s="1"/>
  <c r="I67" i="24"/>
  <c r="I66" i="24"/>
  <c r="I65" i="24"/>
  <c r="S38" i="26"/>
  <c r="Q38" i="26" s="1"/>
  <c r="I38" i="26"/>
  <c r="S17" i="24"/>
  <c r="Q17" i="24" s="1"/>
  <c r="I17" i="24"/>
  <c r="T19" i="21"/>
  <c r="R19" i="21" s="1"/>
  <c r="I19" i="21"/>
  <c r="I578" i="24"/>
  <c r="Q577" i="24"/>
  <c r="I577" i="24"/>
  <c r="I576" i="24"/>
  <c r="I575" i="24"/>
  <c r="Q574" i="24"/>
  <c r="I574" i="24"/>
  <c r="I528" i="24"/>
  <c r="Q527" i="24"/>
  <c r="I527" i="24"/>
  <c r="I526" i="24"/>
  <c r="I525" i="24"/>
  <c r="Q524" i="24"/>
  <c r="I524" i="24"/>
  <c r="I478" i="24"/>
  <c r="Q477" i="24"/>
  <c r="I477" i="24"/>
  <c r="I476" i="24"/>
  <c r="I475" i="24"/>
  <c r="Q474" i="24"/>
  <c r="I474" i="24"/>
  <c r="I428" i="24"/>
  <c r="Q427" i="24"/>
  <c r="I427" i="24"/>
  <c r="I426" i="24"/>
  <c r="I425" i="24"/>
  <c r="Q424" i="24"/>
  <c r="I424" i="24"/>
  <c r="I378" i="24"/>
  <c r="Q377" i="24"/>
  <c r="I377" i="24"/>
  <c r="I376" i="24"/>
  <c r="I375" i="24"/>
  <c r="Q374" i="24"/>
  <c r="I374" i="24"/>
  <c r="I328" i="24"/>
  <c r="Q327" i="24"/>
  <c r="I327" i="24"/>
  <c r="I326" i="24"/>
  <c r="I325" i="24"/>
  <c r="Q324" i="24"/>
  <c r="I324" i="24"/>
  <c r="I278" i="24"/>
  <c r="Q277" i="24"/>
  <c r="I277" i="24"/>
  <c r="I276" i="24"/>
  <c r="I275" i="24"/>
  <c r="Q274" i="24"/>
  <c r="I274" i="24"/>
  <c r="I228" i="24"/>
  <c r="Q227" i="24"/>
  <c r="I227" i="24"/>
  <c r="I226" i="24"/>
  <c r="I225" i="24"/>
  <c r="Q224" i="24"/>
  <c r="I224" i="24"/>
  <c r="I178" i="24"/>
  <c r="Q177" i="24"/>
  <c r="I177" i="24"/>
  <c r="I176" i="24"/>
  <c r="I175" i="24"/>
  <c r="Q174" i="24"/>
  <c r="I174" i="24"/>
  <c r="I128" i="24"/>
  <c r="Q127" i="24"/>
  <c r="I127" i="24"/>
  <c r="I126" i="24"/>
  <c r="I125" i="24"/>
  <c r="Q124" i="24"/>
  <c r="I124" i="24"/>
  <c r="I78" i="24"/>
  <c r="Q77" i="24"/>
  <c r="I77" i="24"/>
  <c r="I76" i="24"/>
  <c r="I75" i="24"/>
  <c r="Q74" i="24"/>
  <c r="I74" i="24"/>
  <c r="Q27" i="24"/>
  <c r="I27" i="24"/>
  <c r="Q24" i="24"/>
  <c r="I24" i="24"/>
  <c r="N35" i="21"/>
  <c r="I11" i="35" l="1"/>
  <c r="I11" i="36"/>
  <c r="I19" i="35"/>
  <c r="I16" i="36"/>
  <c r="I13" i="35"/>
  <c r="I13" i="36"/>
  <c r="I10" i="35"/>
  <c r="I10" i="36"/>
  <c r="T10" i="35"/>
  <c r="R10" i="35" s="1"/>
  <c r="T10" i="36"/>
  <c r="R10" i="36" s="1"/>
  <c r="I14" i="35"/>
  <c r="I14" i="36"/>
  <c r="I19" i="33"/>
  <c r="I19" i="34"/>
  <c r="Q19" i="33"/>
  <c r="Q19" i="34"/>
  <c r="I14" i="32"/>
  <c r="K45" i="31"/>
  <c r="K44" i="31"/>
  <c r="I12" i="34"/>
  <c r="I18" i="33"/>
  <c r="R12" i="32"/>
  <c r="I27" i="32"/>
  <c r="A5" i="33"/>
  <c r="I14" i="34"/>
  <c r="I11" i="34"/>
  <c r="T18" i="33"/>
  <c r="R18" i="33" s="1"/>
  <c r="I12" i="35" l="1"/>
  <c r="I12" i="36"/>
  <c r="Q22" i="36"/>
  <c r="Q48" i="35"/>
  <c r="E12" i="30"/>
  <c r="W9" i="33"/>
  <c r="N3" i="36"/>
  <c r="K3" i="36"/>
  <c r="N3" i="35"/>
  <c r="K3" i="35"/>
  <c r="L54" i="21" l="1"/>
  <c r="L53" i="21"/>
  <c r="I42" i="21"/>
  <c r="I41" i="21"/>
  <c r="AJ5" i="29"/>
  <c r="P38" i="21"/>
  <c r="X37" i="21"/>
  <c r="P37" i="21"/>
  <c r="Y36" i="21"/>
  <c r="N36" i="21"/>
  <c r="Y34" i="21"/>
  <c r="N34" i="21"/>
  <c r="Y33" i="21"/>
  <c r="N33" i="21"/>
  <c r="I32" i="21"/>
  <c r="I29" i="21"/>
  <c r="I27" i="21"/>
  <c r="I26" i="21"/>
  <c r="I25" i="21"/>
  <c r="I24" i="21"/>
  <c r="I23" i="21"/>
  <c r="I22" i="21"/>
  <c r="I21" i="21"/>
  <c r="I16" i="21"/>
  <c r="I15" i="21"/>
  <c r="I14" i="21"/>
  <c r="T12" i="21"/>
  <c r="D12" i="21"/>
  <c r="AD7" i="21"/>
  <c r="AA7" i="21"/>
  <c r="N6" i="21"/>
  <c r="B6" i="21"/>
  <c r="N3" i="21"/>
  <c r="K3" i="21"/>
  <c r="E3" i="21"/>
  <c r="B3" i="21"/>
  <c r="I15" i="22"/>
  <c r="I14" i="22"/>
  <c r="N6" i="22"/>
  <c r="B6" i="22"/>
  <c r="N3" i="22"/>
  <c r="K3" i="22"/>
  <c r="E3" i="22"/>
  <c r="B3" i="22"/>
  <c r="AE50" i="23"/>
  <c r="AC50" i="23"/>
  <c r="AA50" i="23"/>
  <c r="Y50" i="23"/>
  <c r="W50" i="23"/>
  <c r="T50" i="23"/>
  <c r="C42" i="31"/>
  <c r="A94" i="31" s="1"/>
  <c r="C50" i="23"/>
  <c r="AE48" i="23"/>
  <c r="AC48" i="23"/>
  <c r="AA48" i="23"/>
  <c r="Y48" i="23"/>
  <c r="W48" i="23"/>
  <c r="T48" i="23"/>
  <c r="C40" i="31"/>
  <c r="A92" i="31" s="1"/>
  <c r="C48" i="23"/>
  <c r="AE46" i="23"/>
  <c r="AC46" i="23"/>
  <c r="AA46" i="23"/>
  <c r="Y46" i="23"/>
  <c r="W46" i="23"/>
  <c r="T46" i="23"/>
  <c r="C38" i="31"/>
  <c r="A90" i="31" s="1"/>
  <c r="C46" i="23"/>
  <c r="AE44" i="23"/>
  <c r="AC44" i="23"/>
  <c r="AA44" i="23"/>
  <c r="Y44" i="23"/>
  <c r="W44" i="23"/>
  <c r="T44" i="23"/>
  <c r="C36" i="31"/>
  <c r="A88" i="31" s="1"/>
  <c r="C44" i="23"/>
  <c r="AE42" i="23"/>
  <c r="AC42" i="23"/>
  <c r="AA42" i="23"/>
  <c r="Y42" i="23"/>
  <c r="W42" i="23"/>
  <c r="T42" i="23"/>
  <c r="C34" i="31"/>
  <c r="A86" i="31" s="1"/>
  <c r="C42" i="23"/>
  <c r="AE40" i="23"/>
  <c r="AC40" i="23"/>
  <c r="AA40" i="23"/>
  <c r="Y40" i="23"/>
  <c r="W40" i="23"/>
  <c r="T40" i="23"/>
  <c r="C32" i="31"/>
  <c r="A84" i="31" s="1"/>
  <c r="C40" i="23"/>
  <c r="AE38" i="23"/>
  <c r="AC38" i="23"/>
  <c r="AA38" i="23"/>
  <c r="Y38" i="23"/>
  <c r="W38" i="23"/>
  <c r="T38" i="23"/>
  <c r="C30" i="31"/>
  <c r="A82" i="31" s="1"/>
  <c r="C38" i="23"/>
  <c r="AE36" i="23"/>
  <c r="AC36" i="23"/>
  <c r="AA36" i="23"/>
  <c r="Y36" i="23"/>
  <c r="W36" i="23"/>
  <c r="T36" i="23"/>
  <c r="C28" i="31"/>
  <c r="A80" i="31" s="1"/>
  <c r="C36" i="23"/>
  <c r="AE34" i="23"/>
  <c r="AC34" i="23"/>
  <c r="AA34" i="23"/>
  <c r="Y34" i="23"/>
  <c r="W34" i="23"/>
  <c r="T34" i="23"/>
  <c r="C26" i="31"/>
  <c r="A78" i="31" s="1"/>
  <c r="C34" i="23"/>
  <c r="AE32" i="23"/>
  <c r="AC32" i="23"/>
  <c r="AA32" i="23"/>
  <c r="Y32" i="23"/>
  <c r="W32" i="23"/>
  <c r="T32" i="23"/>
  <c r="C24" i="31"/>
  <c r="A76" i="31" s="1"/>
  <c r="C32" i="23"/>
  <c r="AE30" i="23"/>
  <c r="AC30" i="23"/>
  <c r="AA30" i="23"/>
  <c r="Y30" i="23"/>
  <c r="W30" i="23"/>
  <c r="T30" i="23"/>
  <c r="C22" i="31"/>
  <c r="A74" i="31" s="1"/>
  <c r="C30" i="23"/>
  <c r="AE28" i="23"/>
  <c r="AC28" i="23"/>
  <c r="AA28" i="23"/>
  <c r="Y28" i="23"/>
  <c r="W28" i="23"/>
  <c r="T28" i="23"/>
  <c r="A72" i="31"/>
  <c r="C28" i="23"/>
  <c r="K23" i="23"/>
  <c r="K22" i="23"/>
  <c r="K21" i="23"/>
  <c r="K20" i="23"/>
  <c r="K19" i="23"/>
  <c r="I15" i="23"/>
  <c r="I14" i="23"/>
  <c r="N6" i="23"/>
  <c r="B6" i="23"/>
  <c r="N3" i="23"/>
  <c r="K3" i="23"/>
  <c r="E3" i="23"/>
  <c r="B3" i="23"/>
  <c r="I595" i="24"/>
  <c r="I580" i="24"/>
  <c r="I579" i="24"/>
  <c r="I573" i="24"/>
  <c r="I572" i="24"/>
  <c r="I571" i="24"/>
  <c r="I570" i="24"/>
  <c r="I569" i="24"/>
  <c r="I568" i="24"/>
  <c r="W552" i="24"/>
  <c r="W551" i="24"/>
  <c r="I545" i="24"/>
  <c r="I530" i="24"/>
  <c r="I529" i="24"/>
  <c r="I523" i="24"/>
  <c r="I522" i="24"/>
  <c r="I521" i="24"/>
  <c r="I520" i="24"/>
  <c r="I519" i="24"/>
  <c r="I518" i="24"/>
  <c r="W502" i="24"/>
  <c r="W501" i="24"/>
  <c r="I495" i="24"/>
  <c r="I480" i="24"/>
  <c r="I479" i="24"/>
  <c r="I473" i="24"/>
  <c r="I472" i="24"/>
  <c r="I471" i="24"/>
  <c r="I470" i="24"/>
  <c r="I469" i="24"/>
  <c r="I468" i="24"/>
  <c r="W452" i="24"/>
  <c r="W451" i="24"/>
  <c r="I445" i="24"/>
  <c r="I430" i="24"/>
  <c r="I429" i="24"/>
  <c r="I423" i="24"/>
  <c r="I422" i="24"/>
  <c r="I421" i="24"/>
  <c r="I420" i="24"/>
  <c r="I419" i="24"/>
  <c r="I418" i="24"/>
  <c r="W402" i="24"/>
  <c r="W401" i="24"/>
  <c r="I395" i="24"/>
  <c r="I380" i="24"/>
  <c r="I379" i="24"/>
  <c r="I373" i="24"/>
  <c r="I372" i="24"/>
  <c r="I371" i="24"/>
  <c r="I370" i="24"/>
  <c r="I369" i="24"/>
  <c r="I368" i="24"/>
  <c r="W352" i="24"/>
  <c r="W351" i="24"/>
  <c r="I345" i="24"/>
  <c r="I330" i="24"/>
  <c r="I329" i="24"/>
  <c r="I323" i="24"/>
  <c r="I322" i="24"/>
  <c r="I321" i="24"/>
  <c r="I320" i="24"/>
  <c r="I319" i="24"/>
  <c r="I318" i="24"/>
  <c r="W302" i="24"/>
  <c r="W301" i="24"/>
  <c r="I295" i="24"/>
  <c r="I280" i="24"/>
  <c r="I279" i="24"/>
  <c r="I273" i="24"/>
  <c r="I272" i="24"/>
  <c r="I271" i="24"/>
  <c r="I270" i="24"/>
  <c r="I269" i="24"/>
  <c r="I268" i="24"/>
  <c r="W252" i="24"/>
  <c r="W251" i="24"/>
  <c r="I245" i="24"/>
  <c r="I230" i="24"/>
  <c r="I229" i="24"/>
  <c r="I223" i="24"/>
  <c r="I222" i="24"/>
  <c r="I221" i="24"/>
  <c r="I220" i="24"/>
  <c r="I219" i="24"/>
  <c r="I218" i="24"/>
  <c r="W202" i="24"/>
  <c r="W201" i="24"/>
  <c r="I195" i="24"/>
  <c r="I180" i="24"/>
  <c r="I179" i="24"/>
  <c r="I173" i="24"/>
  <c r="I172" i="24"/>
  <c r="I171" i="24"/>
  <c r="I170" i="24"/>
  <c r="I169" i="24"/>
  <c r="I168" i="24"/>
  <c r="W152" i="24"/>
  <c r="W151" i="24"/>
  <c r="I145" i="24"/>
  <c r="I130" i="24"/>
  <c r="I129" i="24"/>
  <c r="I123" i="24"/>
  <c r="I122" i="24"/>
  <c r="I121" i="24"/>
  <c r="I120" i="24"/>
  <c r="I119" i="24"/>
  <c r="I118" i="24"/>
  <c r="W102" i="24"/>
  <c r="W101" i="24"/>
  <c r="I95" i="24"/>
  <c r="I80" i="24"/>
  <c r="I79" i="24"/>
  <c r="I73" i="24"/>
  <c r="I72" i="24"/>
  <c r="I71" i="24"/>
  <c r="I70" i="24"/>
  <c r="I69" i="24"/>
  <c r="I68" i="24"/>
  <c r="W52" i="24"/>
  <c r="W51" i="24"/>
  <c r="I45" i="24"/>
  <c r="I30" i="24"/>
  <c r="I29" i="24"/>
  <c r="I28" i="24"/>
  <c r="I26" i="24"/>
  <c r="I25" i="24"/>
  <c r="I23" i="24"/>
  <c r="I22" i="24"/>
  <c r="I21" i="24"/>
  <c r="I20" i="24"/>
  <c r="I19" i="24"/>
  <c r="I18" i="24"/>
  <c r="I16" i="24"/>
  <c r="I15" i="24"/>
  <c r="W2" i="24"/>
  <c r="W1" i="24"/>
  <c r="I13" i="25"/>
  <c r="I12" i="25"/>
  <c r="I11" i="25"/>
  <c r="I10" i="25"/>
  <c r="I9" i="25"/>
  <c r="I8" i="25"/>
  <c r="I13" i="26"/>
  <c r="I12" i="26"/>
  <c r="I13" i="27"/>
  <c r="I12" i="27"/>
  <c r="N3" i="27"/>
  <c r="K3" i="27"/>
  <c r="E3" i="27"/>
  <c r="B3" i="27"/>
  <c r="E18" i="30"/>
  <c r="E14" i="30"/>
  <c r="K48" i="31"/>
  <c r="K47" i="31"/>
  <c r="K46" i="31"/>
  <c r="L16" i="31"/>
  <c r="L15" i="31"/>
  <c r="L14" i="31"/>
  <c r="I13" i="31"/>
  <c r="I11" i="31"/>
  <c r="I10" i="31"/>
  <c r="I8" i="31"/>
  <c r="I63" i="31" s="1"/>
  <c r="N3" i="31"/>
  <c r="K3" i="31"/>
  <c r="E3" i="31"/>
  <c r="B3" i="31"/>
  <c r="I11" i="32"/>
  <c r="I10" i="32"/>
  <c r="N3" i="32"/>
  <c r="K3" i="32"/>
  <c r="I9" i="35" l="1"/>
  <c r="I9" i="36"/>
  <c r="I8" i="36"/>
  <c r="I8" i="35"/>
  <c r="AA16" i="29"/>
  <c r="S16" i="29"/>
  <c r="Y16" i="29"/>
  <c r="Q16" i="29"/>
  <c r="M16" i="29"/>
  <c r="W16" i="29"/>
  <c r="O16" i="29"/>
  <c r="AC16" i="29"/>
  <c r="U16" i="29"/>
  <c r="AJ6" i="29"/>
  <c r="I17" i="33"/>
  <c r="I9" i="34"/>
  <c r="I16" i="33"/>
  <c r="I8" i="34"/>
  <c r="I17" i="23"/>
  <c r="A20" i="28"/>
  <c r="A22" i="28"/>
  <c r="A24" i="28"/>
  <c r="A26" i="28"/>
  <c r="A18" i="28"/>
  <c r="I13" i="28"/>
  <c r="I12" i="28"/>
  <c r="X26" i="27"/>
  <c r="AH20" i="27"/>
  <c r="W19" i="29" l="1"/>
  <c r="O19" i="29"/>
  <c r="AC19" i="29"/>
  <c r="U19" i="29"/>
  <c r="M19" i="29"/>
  <c r="AA19" i="29"/>
  <c r="S19" i="29"/>
  <c r="Y19" i="29"/>
  <c r="Q19" i="29"/>
  <c r="X68" i="27"/>
</calcChain>
</file>

<file path=xl/comments1.xml><?xml version="1.0" encoding="utf-8"?>
<comments xmlns="http://schemas.openxmlformats.org/spreadsheetml/2006/main">
  <authors>
    <author>雲南市</author>
  </authors>
  <commentList>
    <comment ref="AB24" authorId="0" shapeId="0">
      <text>
        <r>
          <rPr>
            <b/>
            <sz val="12"/>
            <color indexed="81"/>
            <rFont val="MS P ゴシック"/>
            <family val="3"/>
            <charset val="128"/>
          </rPr>
          <t>本庁舎と内線がつながらない部署は、外線番号を入力してください。</t>
        </r>
      </text>
    </comment>
    <comment ref="M57" authorId="0" shapeId="0">
      <text>
        <r>
          <rPr>
            <b/>
            <sz val="11"/>
            <color indexed="81"/>
            <rFont val="MS P ゴシック"/>
            <family val="3"/>
            <charset val="128"/>
          </rPr>
          <t>リース契約など、月額支払いのものは、単回ごとの金額を入力してください、
ただし、支払総額で決裁者が決まりますので、ご注意ください。</t>
        </r>
      </text>
    </comment>
  </commentList>
</comments>
</file>

<file path=xl/comments10.xml><?xml version="1.0" encoding="utf-8"?>
<comments xmlns="http://schemas.openxmlformats.org/spreadsheetml/2006/main">
  <authors>
    <author>雲南市</author>
  </authors>
  <commentList>
    <comment ref="H1" authorId="0" shapeId="0">
      <text>
        <r>
          <rPr>
            <b/>
            <sz val="9"/>
            <color indexed="81"/>
            <rFont val="MS P ゴシック"/>
            <family val="3"/>
            <charset val="128"/>
          </rPr>
          <t>R03・・・検査官
R04・・・検査監
検査実施伺の市長・副市長決裁は、決裁規程による</t>
        </r>
      </text>
    </comment>
    <comment ref="K33" authorId="0" shapeId="0">
      <text>
        <r>
          <rPr>
            <sz val="9"/>
            <color indexed="81"/>
            <rFont val="ＭＳ Ｐゴシック"/>
            <family val="3"/>
            <charset val="128"/>
          </rPr>
          <t>プルダウンから選択してください。</t>
        </r>
      </text>
    </comment>
    <comment ref="K35" authorId="0" shapeId="0">
      <text>
        <r>
          <rPr>
            <sz val="9"/>
            <color indexed="81"/>
            <rFont val="ＭＳ Ｐゴシック"/>
            <family val="3"/>
            <charset val="128"/>
          </rPr>
          <t>プルダウンから選択してください。</t>
        </r>
      </text>
    </comment>
    <comment ref="K37" authorId="0" shapeId="0">
      <text>
        <r>
          <rPr>
            <sz val="9"/>
            <color indexed="81"/>
            <rFont val="ＭＳ Ｐゴシック"/>
            <family val="3"/>
            <charset val="128"/>
          </rPr>
          <t>プルダウンから選択してください。</t>
        </r>
      </text>
    </comment>
  </commentList>
</comments>
</file>

<file path=xl/comments11.xml><?xml version="1.0" encoding="utf-8"?>
<comments xmlns="http://schemas.openxmlformats.org/spreadsheetml/2006/main">
  <authors>
    <author>雲南市</author>
  </authors>
  <commentList>
    <comment ref="H1" authorId="0" shapeId="0">
      <text>
        <r>
          <rPr>
            <b/>
            <sz val="9"/>
            <color indexed="81"/>
            <rFont val="MS P ゴシック"/>
            <family val="3"/>
            <charset val="128"/>
          </rPr>
          <t>R03・・・検査官
R04・・・検査監
検査実施伺の市長・副市長決裁は、決裁規程による</t>
        </r>
      </text>
    </comment>
  </commentList>
</comments>
</file>

<file path=xl/comments12.xml><?xml version="1.0" encoding="utf-8"?>
<comments xmlns="http://schemas.openxmlformats.org/spreadsheetml/2006/main">
  <authors>
    <author>雲南市</author>
  </authors>
  <commentList>
    <comment ref="H1" authorId="0" shapeId="0">
      <text>
        <r>
          <rPr>
            <b/>
            <sz val="9"/>
            <color indexed="81"/>
            <rFont val="MS P ゴシック"/>
            <family val="3"/>
            <charset val="128"/>
          </rPr>
          <t>R03・・・検査官
R04・・・検査監
検査実施伺の市長・副市長決裁は、決裁規程による</t>
        </r>
      </text>
    </comment>
  </commentList>
</comments>
</file>

<file path=xl/comments2.xml><?xml version="1.0" encoding="utf-8"?>
<comments xmlns="http://schemas.openxmlformats.org/spreadsheetml/2006/main">
  <authors>
    <author>雲南市</author>
    <author>user</author>
  </authors>
  <commentList>
    <comment ref="H1" authorId="0" shapeId="0">
      <text>
        <r>
          <rPr>
            <b/>
            <sz val="9"/>
            <color indexed="81"/>
            <rFont val="MS P ゴシック"/>
            <family val="3"/>
            <charset val="128"/>
          </rPr>
          <t>R03・・・検査官
R04・・・検査監</t>
        </r>
      </text>
    </comment>
    <comment ref="B6" authorId="1" shapeId="0">
      <text>
        <r>
          <rPr>
            <b/>
            <sz val="9"/>
            <color indexed="81"/>
            <rFont val="ＭＳ Ｐゴシック"/>
            <family val="3"/>
            <charset val="128"/>
          </rPr>
          <t>合議先①</t>
        </r>
      </text>
    </comment>
    <comment ref="N6" authorId="1" shapeId="0">
      <text>
        <r>
          <rPr>
            <b/>
            <sz val="9"/>
            <color indexed="81"/>
            <rFont val="ＭＳ Ｐゴシック"/>
            <family val="3"/>
            <charset val="128"/>
          </rPr>
          <t>合議先①</t>
        </r>
      </text>
    </comment>
    <comment ref="AA6" authorId="1" shapeId="0">
      <text>
        <r>
          <rPr>
            <sz val="9"/>
            <color indexed="81"/>
            <rFont val="ＭＳ Ｐゴシック"/>
            <family val="3"/>
            <charset val="128"/>
          </rPr>
          <t>「財政課合議」のことで、予算と事業の整合性の確認をするためにです。現在は使用しません。</t>
        </r>
      </text>
    </comment>
    <comment ref="AD6" authorId="1" shapeId="0">
      <text>
        <r>
          <rPr>
            <sz val="9"/>
            <color indexed="81"/>
            <rFont val="ＭＳ Ｐゴシック"/>
            <family val="3"/>
            <charset val="128"/>
          </rPr>
          <t>「企画課合議」のことで、振興計画との整合性を確認するためです。現在は使用しません。</t>
        </r>
      </text>
    </comment>
    <comment ref="I39" authorId="0" shapeId="0">
      <text>
        <r>
          <rPr>
            <b/>
            <sz val="11"/>
            <color indexed="81"/>
            <rFont val="MS P ゴシック"/>
            <family val="3"/>
            <charset val="128"/>
          </rPr>
          <t>リース契約など、月額支払いのものは、
「請負対象月額(税抜)などと、表現を変えてください。
その下のセルも同様です。</t>
        </r>
      </text>
    </comment>
  </commentList>
</comments>
</file>

<file path=xl/comments3.xml><?xml version="1.0" encoding="utf-8"?>
<comments xmlns="http://schemas.openxmlformats.org/spreadsheetml/2006/main">
  <authors>
    <author>雲南市</author>
    <author>user</author>
  </authors>
  <commentList>
    <comment ref="H1" authorId="0" shapeId="0">
      <text>
        <r>
          <rPr>
            <b/>
            <sz val="9"/>
            <color indexed="81"/>
            <rFont val="MS P ゴシック"/>
            <family val="3"/>
            <charset val="128"/>
          </rPr>
          <t>R03・・・検査官
R04・・・検査監</t>
        </r>
      </text>
    </comment>
    <comment ref="B6" authorId="1" shapeId="0">
      <text>
        <r>
          <rPr>
            <b/>
            <sz val="9"/>
            <color indexed="81"/>
            <rFont val="ＭＳ Ｐゴシック"/>
            <family val="3"/>
            <charset val="128"/>
          </rPr>
          <t>合議先①</t>
        </r>
      </text>
    </comment>
    <comment ref="N6" authorId="1" shapeId="0">
      <text>
        <r>
          <rPr>
            <b/>
            <sz val="9"/>
            <color indexed="81"/>
            <rFont val="ＭＳ Ｐゴシック"/>
            <family val="3"/>
            <charset val="128"/>
          </rPr>
          <t>合議先①</t>
        </r>
      </text>
    </comment>
    <comment ref="A17" authorId="1" shapeId="0">
      <text>
        <r>
          <rPr>
            <sz val="9"/>
            <color indexed="81"/>
            <rFont val="ＭＳ Ｐゴシック"/>
            <family val="3"/>
            <charset val="128"/>
          </rPr>
          <t>プルダウンで選択してください。</t>
        </r>
      </text>
    </comment>
    <comment ref="D17" authorId="1" shapeId="0">
      <text>
        <r>
          <rPr>
            <sz val="9"/>
            <color indexed="81"/>
            <rFont val="ＭＳ Ｐゴシック"/>
            <family val="3"/>
            <charset val="128"/>
          </rPr>
          <t>ここは直接入力が必要です。</t>
        </r>
      </text>
    </comment>
    <comment ref="J17" authorId="1" shapeId="0">
      <text>
        <r>
          <rPr>
            <sz val="9"/>
            <color indexed="81"/>
            <rFont val="ＭＳ Ｐゴシック"/>
            <family val="3"/>
            <charset val="128"/>
          </rPr>
          <t>　３０万円未満で、地方自治法施行令第１６７条の２第１項第１号により１者随契を行う場合に記入が必要です。</t>
        </r>
      </text>
    </comment>
    <comment ref="A22" authorId="0" shapeId="0">
      <text>
        <r>
          <rPr>
            <sz val="9"/>
            <color indexed="81"/>
            <rFont val="ＭＳ Ｐゴシック"/>
            <family val="3"/>
            <charset val="128"/>
          </rPr>
          <t>プルダウンで選択してください。</t>
        </r>
      </text>
    </comment>
    <comment ref="J22" authorId="1" shapeId="0">
      <text>
        <r>
          <rPr>
            <sz val="9"/>
            <color indexed="81"/>
            <rFont val="ＭＳ Ｐゴシック"/>
            <family val="3"/>
            <charset val="128"/>
          </rPr>
          <t>　３０万円未満で、地方自治法施行令第１６７条の２第１項第１号により１者随契を行い、かつ執行伺～契約締結の手続きを省略する場合に記入が必要です。この項目を利用した場合も、修繕等完了後は担当課において確認の上、検収調書（確認写真添付）を作成する必要があります。
　</t>
        </r>
        <r>
          <rPr>
            <b/>
            <sz val="9"/>
            <color indexed="81"/>
            <rFont val="ＭＳ Ｐゴシック"/>
            <family val="3"/>
            <charset val="128"/>
          </rPr>
          <t>なお、13委託料は、この項目を利用することはできません。</t>
        </r>
      </text>
    </comment>
    <comment ref="A30" authorId="1" shapeId="0">
      <text>
        <r>
          <rPr>
            <sz val="9"/>
            <color indexed="81"/>
            <rFont val="ＭＳ Ｐゴシック"/>
            <family val="3"/>
            <charset val="128"/>
          </rPr>
          <t>プルダウンで選択してください。</t>
        </r>
      </text>
    </comment>
    <comment ref="D30" authorId="1" shapeId="0">
      <text>
        <r>
          <rPr>
            <b/>
            <sz val="9"/>
            <color indexed="81"/>
            <rFont val="ＭＳ Ｐゴシック"/>
            <family val="3"/>
            <charset val="128"/>
          </rPr>
          <t>ここは直接入力が必要です。</t>
        </r>
      </text>
    </comment>
    <comment ref="J30" authorId="1" shapeId="0">
      <text>
        <r>
          <rPr>
            <sz val="9"/>
            <color indexed="81"/>
            <rFont val="ＭＳ Ｐゴシック"/>
            <family val="3"/>
            <charset val="128"/>
          </rPr>
          <t xml:space="preserve">　地方自治法施行令第１６７条の２第１項第２号以下の理由で１者随契を行う場合に記入が必要です。
</t>
        </r>
      </text>
    </comment>
    <comment ref="A35" authorId="1" shapeId="0">
      <text>
        <r>
          <rPr>
            <sz val="9"/>
            <color indexed="81"/>
            <rFont val="ＭＳ Ｐゴシック"/>
            <family val="3"/>
            <charset val="128"/>
          </rPr>
          <t>プルダウンで選択してください。</t>
        </r>
      </text>
    </comment>
    <comment ref="D35" authorId="1" shapeId="0">
      <text>
        <r>
          <rPr>
            <b/>
            <sz val="9"/>
            <color indexed="81"/>
            <rFont val="ＭＳ Ｐゴシック"/>
            <family val="3"/>
            <charset val="128"/>
          </rPr>
          <t>ここは直接入力が必要です。</t>
        </r>
      </text>
    </comment>
    <comment ref="J35" authorId="1" shapeId="0">
      <text>
        <r>
          <rPr>
            <sz val="9"/>
            <color indexed="81"/>
            <rFont val="ＭＳ Ｐゴシック"/>
            <family val="3"/>
            <charset val="128"/>
          </rPr>
          <t>　３０～１０００万＝３者以上、１０００万以上＝５者以上の基準数が満たせない場合に記入します。</t>
        </r>
      </text>
    </comment>
    <comment ref="A40" authorId="1" shapeId="0">
      <text>
        <r>
          <rPr>
            <sz val="9"/>
            <color indexed="81"/>
            <rFont val="ＭＳ Ｐゴシック"/>
            <family val="3"/>
            <charset val="128"/>
          </rPr>
          <t>プルダウンで選択してください。</t>
        </r>
      </text>
    </comment>
    <comment ref="D40" authorId="1" shapeId="0">
      <text>
        <r>
          <rPr>
            <b/>
            <sz val="9"/>
            <color indexed="81"/>
            <rFont val="ＭＳ Ｐゴシック"/>
            <family val="3"/>
            <charset val="128"/>
          </rPr>
          <t>ここは直接入力が必要です。</t>
        </r>
      </text>
    </comment>
    <comment ref="J40" authorId="1" shapeId="0">
      <text>
        <r>
          <rPr>
            <sz val="9"/>
            <color indexed="81"/>
            <rFont val="ＭＳ Ｐゴシック"/>
            <family val="3"/>
            <charset val="128"/>
          </rPr>
          <t>　法令などにより定められた価格、物品などを購入する場合や、特許製品で他に代替がない製品を購入する場合など。</t>
        </r>
      </text>
    </comment>
    <comment ref="A45" authorId="1" shapeId="0">
      <text>
        <r>
          <rPr>
            <sz val="9"/>
            <color indexed="81"/>
            <rFont val="ＭＳ Ｐゴシック"/>
            <family val="3"/>
            <charset val="128"/>
          </rPr>
          <t>プルダウンで選択してください。</t>
        </r>
      </text>
    </comment>
    <comment ref="D45" authorId="1" shapeId="0">
      <text>
        <r>
          <rPr>
            <b/>
            <sz val="9"/>
            <color indexed="81"/>
            <rFont val="ＭＳ Ｐゴシック"/>
            <family val="3"/>
            <charset val="128"/>
          </rPr>
          <t>ここは直接入力が必要です。</t>
        </r>
      </text>
    </comment>
    <comment ref="J45" authorId="1" shapeId="0">
      <text>
        <r>
          <rPr>
            <sz val="9"/>
            <color indexed="81"/>
            <rFont val="ＭＳ Ｐゴシック"/>
            <family val="3"/>
            <charset val="128"/>
          </rPr>
          <t>　法令などにより指定された団体などと契約をする場合や国、地方自治体と直接財産のやり取りなどを行う場合など。公用車の車検も契約書を省略できます。</t>
        </r>
      </text>
    </comment>
    <comment ref="A50" authorId="1" shapeId="0">
      <text>
        <r>
          <rPr>
            <sz val="9"/>
            <color indexed="81"/>
            <rFont val="ＭＳ Ｐゴシック"/>
            <family val="3"/>
            <charset val="128"/>
          </rPr>
          <t>プルダウンで選択してください。</t>
        </r>
      </text>
    </comment>
    <comment ref="D50" authorId="1" shapeId="0">
      <text>
        <r>
          <rPr>
            <b/>
            <sz val="9"/>
            <color indexed="81"/>
            <rFont val="ＭＳ Ｐゴシック"/>
            <family val="3"/>
            <charset val="128"/>
          </rPr>
          <t>ここは直接入力が必要です。</t>
        </r>
      </text>
    </comment>
  </commentList>
</comments>
</file>

<file path=xl/comments4.xml><?xml version="1.0" encoding="utf-8"?>
<comments xmlns="http://schemas.openxmlformats.org/spreadsheetml/2006/main">
  <authors>
    <author>雲南市</author>
    <author>user</author>
  </authors>
  <commentList>
    <comment ref="H1" authorId="0" shapeId="0">
      <text>
        <r>
          <rPr>
            <b/>
            <sz val="9"/>
            <color indexed="81"/>
            <rFont val="MS P ゴシック"/>
            <family val="3"/>
            <charset val="128"/>
          </rPr>
          <t>R03・・・検査官
R04・・・検査監</t>
        </r>
      </text>
    </comment>
    <comment ref="B6" authorId="1" shapeId="0">
      <text>
        <r>
          <rPr>
            <b/>
            <sz val="9"/>
            <color indexed="81"/>
            <rFont val="ＭＳ Ｐゴシック"/>
            <family val="3"/>
            <charset val="128"/>
          </rPr>
          <t>合議先①</t>
        </r>
      </text>
    </comment>
    <comment ref="N6" authorId="1" shapeId="0">
      <text>
        <r>
          <rPr>
            <b/>
            <sz val="9"/>
            <color indexed="81"/>
            <rFont val="ＭＳ Ｐゴシック"/>
            <family val="3"/>
            <charset val="128"/>
          </rPr>
          <t>合議先①</t>
        </r>
      </text>
    </comment>
    <comment ref="A18" authorId="1" shapeId="0">
      <text>
        <r>
          <rPr>
            <b/>
            <sz val="9"/>
            <color indexed="81"/>
            <rFont val="ＭＳ Ｐゴシック"/>
            <family val="3"/>
            <charset val="128"/>
          </rPr>
          <t>ここは直接入力が必要です。</t>
        </r>
      </text>
    </comment>
  </commentList>
</comments>
</file>

<file path=xl/comments5.xml><?xml version="1.0" encoding="utf-8"?>
<comments xmlns="http://schemas.openxmlformats.org/spreadsheetml/2006/main">
  <authors>
    <author>user</author>
  </authors>
  <commentList>
    <comment ref="A30" authorId="0" shapeId="0">
      <text>
        <r>
          <rPr>
            <b/>
            <sz val="9"/>
            <color indexed="81"/>
            <rFont val="ＭＳ Ｐゴシック"/>
            <family val="3"/>
            <charset val="128"/>
          </rPr>
          <t>入札条件を変更する場合は、直接入力してください。</t>
        </r>
      </text>
    </comment>
    <comment ref="A80" authorId="0" shapeId="0">
      <text>
        <r>
          <rPr>
            <b/>
            <sz val="9"/>
            <color indexed="81"/>
            <rFont val="ＭＳ Ｐゴシック"/>
            <family val="3"/>
            <charset val="128"/>
          </rPr>
          <t>入札条件を変更する場合は、直接入力してください。</t>
        </r>
      </text>
    </comment>
    <comment ref="A130" authorId="0" shapeId="0">
      <text>
        <r>
          <rPr>
            <b/>
            <sz val="9"/>
            <color indexed="81"/>
            <rFont val="ＭＳ Ｐゴシック"/>
            <family val="3"/>
            <charset val="128"/>
          </rPr>
          <t>入札条件を変更する場合は、直接入力してください。</t>
        </r>
      </text>
    </comment>
    <comment ref="A180" authorId="0" shapeId="0">
      <text>
        <r>
          <rPr>
            <b/>
            <sz val="9"/>
            <color indexed="81"/>
            <rFont val="ＭＳ Ｐゴシック"/>
            <family val="3"/>
            <charset val="128"/>
          </rPr>
          <t>入札条件を変更する場合は、直接入力してください。</t>
        </r>
      </text>
    </comment>
    <comment ref="A230" authorId="0" shapeId="0">
      <text>
        <r>
          <rPr>
            <b/>
            <sz val="9"/>
            <color indexed="81"/>
            <rFont val="ＭＳ Ｐゴシック"/>
            <family val="3"/>
            <charset val="128"/>
          </rPr>
          <t>入札条件を変更する場合は、直接入力してください。</t>
        </r>
      </text>
    </comment>
    <comment ref="A280" authorId="0" shapeId="0">
      <text>
        <r>
          <rPr>
            <b/>
            <sz val="9"/>
            <color indexed="81"/>
            <rFont val="ＭＳ Ｐゴシック"/>
            <family val="3"/>
            <charset val="128"/>
          </rPr>
          <t>入札条件を変更する場合は、直接入力してください。</t>
        </r>
      </text>
    </comment>
    <comment ref="A330" authorId="0" shapeId="0">
      <text>
        <r>
          <rPr>
            <b/>
            <sz val="9"/>
            <color indexed="81"/>
            <rFont val="ＭＳ Ｐゴシック"/>
            <family val="3"/>
            <charset val="128"/>
          </rPr>
          <t>入札条件を変更する場合は、直接入力してください。</t>
        </r>
      </text>
    </comment>
    <comment ref="A380" authorId="0" shapeId="0">
      <text>
        <r>
          <rPr>
            <b/>
            <sz val="9"/>
            <color indexed="81"/>
            <rFont val="ＭＳ Ｐゴシック"/>
            <family val="3"/>
            <charset val="128"/>
          </rPr>
          <t>入札条件を変更する場合は、直接入力してください。</t>
        </r>
      </text>
    </comment>
    <comment ref="A430" authorId="0" shapeId="0">
      <text>
        <r>
          <rPr>
            <b/>
            <sz val="9"/>
            <color indexed="81"/>
            <rFont val="ＭＳ Ｐゴシック"/>
            <family val="3"/>
            <charset val="128"/>
          </rPr>
          <t>入札条件を変更する場合は、直接入力してください。</t>
        </r>
      </text>
    </comment>
    <comment ref="A480" authorId="0" shapeId="0">
      <text>
        <r>
          <rPr>
            <b/>
            <sz val="9"/>
            <color indexed="81"/>
            <rFont val="ＭＳ Ｐゴシック"/>
            <family val="3"/>
            <charset val="128"/>
          </rPr>
          <t>入札条件を変更する場合は、直接入力してください。</t>
        </r>
      </text>
    </comment>
    <comment ref="A530" authorId="0" shapeId="0">
      <text>
        <r>
          <rPr>
            <b/>
            <sz val="9"/>
            <color indexed="81"/>
            <rFont val="ＭＳ Ｐゴシック"/>
            <family val="3"/>
            <charset val="128"/>
          </rPr>
          <t>入札条件を変更する場合は、直接入力してください。</t>
        </r>
      </text>
    </comment>
    <comment ref="A580" authorId="0" shapeId="0">
      <text>
        <r>
          <rPr>
            <b/>
            <sz val="9"/>
            <color indexed="81"/>
            <rFont val="ＭＳ Ｐゴシック"/>
            <family val="3"/>
            <charset val="128"/>
          </rPr>
          <t>入札条件を変更する場合は、直接入力してください。</t>
        </r>
      </text>
    </comment>
  </commentList>
</comments>
</file>

<file path=xl/comments6.xml><?xml version="1.0" encoding="utf-8"?>
<comments xmlns="http://schemas.openxmlformats.org/spreadsheetml/2006/main">
  <authors>
    <author>雲南市</author>
  </authors>
  <commentList>
    <comment ref="H1" authorId="0" shapeId="0">
      <text>
        <r>
          <rPr>
            <b/>
            <sz val="9"/>
            <color indexed="81"/>
            <rFont val="MS P ゴシック"/>
            <family val="3"/>
            <charset val="128"/>
          </rPr>
          <t>R03・・・検査官
R04・・・検査監</t>
        </r>
      </text>
    </comment>
  </commentList>
</comments>
</file>

<file path=xl/comments7.xml><?xml version="1.0" encoding="utf-8"?>
<comments xmlns="http://schemas.openxmlformats.org/spreadsheetml/2006/main">
  <authors>
    <author>雲南市</author>
  </authors>
  <commentList>
    <comment ref="H1" authorId="0" shapeId="0">
      <text>
        <r>
          <rPr>
            <b/>
            <sz val="9"/>
            <color indexed="81"/>
            <rFont val="MS P ゴシック"/>
            <family val="3"/>
            <charset val="128"/>
          </rPr>
          <t>R03・・・検査官
R04・・・検査監</t>
        </r>
      </text>
    </comment>
  </commentList>
</comments>
</file>

<file path=xl/comments8.xml><?xml version="1.0" encoding="utf-8"?>
<comments xmlns="http://schemas.openxmlformats.org/spreadsheetml/2006/main">
  <authors>
    <author>user</author>
  </authors>
  <commentList>
    <comment ref="F14" authorId="0" shapeId="0">
      <text>
        <r>
          <rPr>
            <b/>
            <sz val="9"/>
            <color indexed="81"/>
            <rFont val="ＭＳ Ｐゴシック"/>
            <family val="3"/>
            <charset val="128"/>
          </rPr>
          <t>ここは直接入力してください。</t>
        </r>
      </text>
    </comment>
    <comment ref="A39" authorId="0" shapeId="0">
      <text>
        <r>
          <rPr>
            <b/>
            <sz val="9"/>
            <color indexed="81"/>
            <rFont val="ＭＳ Ｐゴシック"/>
            <family val="3"/>
            <charset val="128"/>
          </rPr>
          <t>ここは直接入力してください。</t>
        </r>
      </text>
    </comment>
  </commentList>
</comments>
</file>

<file path=xl/comments9.xml><?xml version="1.0" encoding="utf-8"?>
<comments xmlns="http://schemas.openxmlformats.org/spreadsheetml/2006/main">
  <authors>
    <author>雲南市</author>
    <author>user</author>
  </authors>
  <commentList>
    <comment ref="H1" authorId="0" shapeId="0">
      <text>
        <r>
          <rPr>
            <b/>
            <sz val="9"/>
            <color indexed="81"/>
            <rFont val="MS P ゴシック"/>
            <family val="3"/>
            <charset val="128"/>
          </rPr>
          <t>R03・・・検査官
R04・・・検査監</t>
        </r>
      </text>
    </comment>
    <comment ref="C17" authorId="1" shapeId="0">
      <text>
        <r>
          <rPr>
            <sz val="12"/>
            <color indexed="81"/>
            <rFont val="ＭＳ Ｐゴシック"/>
            <family val="3"/>
            <charset val="128"/>
          </rPr>
          <t>業者名は、入札参加業者名簿兼選定理由書とリンクしています。</t>
        </r>
      </text>
    </comment>
    <comment ref="L70" authorId="0" shapeId="0">
      <text>
        <r>
          <rPr>
            <b/>
            <sz val="9"/>
            <color indexed="81"/>
            <rFont val="ＭＳ Ｐゴシック"/>
            <family val="3"/>
            <charset val="128"/>
          </rPr>
          <t>順位は必ず入力して下さい。
順位１位の業者欄に「決定」が表示されます。</t>
        </r>
      </text>
    </comment>
  </commentList>
</comments>
</file>

<file path=xl/sharedStrings.xml><?xml version="1.0" encoding="utf-8"?>
<sst xmlns="http://schemas.openxmlformats.org/spreadsheetml/2006/main" count="1119" uniqueCount="423">
  <si>
    <t>データ</t>
    <phoneticPr fontId="3"/>
  </si>
  <si>
    <t>作成情報</t>
    <rPh sb="0" eb="2">
      <t>サクセイ</t>
    </rPh>
    <rPh sb="2" eb="4">
      <t>ジョウホウ</t>
    </rPh>
    <phoneticPr fontId="3"/>
  </si>
  <si>
    <t>№</t>
    <phoneticPr fontId="3"/>
  </si>
  <si>
    <t>項目名</t>
    <rPh sb="0" eb="2">
      <t>コウモク</t>
    </rPh>
    <rPh sb="2" eb="3">
      <t>メイ</t>
    </rPh>
    <phoneticPr fontId="3"/>
  </si>
  <si>
    <t>内容</t>
    <rPh sb="0" eb="2">
      <t>ナイヨウ</t>
    </rPh>
    <phoneticPr fontId="3"/>
  </si>
  <si>
    <t>備考</t>
    <rPh sb="0" eb="2">
      <t>ビコウ</t>
    </rPh>
    <phoneticPr fontId="3"/>
  </si>
  <si>
    <t>合議先①</t>
    <rPh sb="0" eb="2">
      <t>アイギ</t>
    </rPh>
    <rPh sb="2" eb="3">
      <t>サキ</t>
    </rPh>
    <phoneticPr fontId="3"/>
  </si>
  <si>
    <t>合議を求める部課局名を入力</t>
    <rPh sb="0" eb="2">
      <t>アイギ</t>
    </rPh>
    <rPh sb="3" eb="4">
      <t>モト</t>
    </rPh>
    <rPh sb="6" eb="7">
      <t>ブ</t>
    </rPh>
    <rPh sb="7" eb="8">
      <t>カ</t>
    </rPh>
    <rPh sb="8" eb="10">
      <t>キョクメイ</t>
    </rPh>
    <rPh sb="11" eb="13">
      <t>ニュウリョク</t>
    </rPh>
    <phoneticPr fontId="3"/>
  </si>
  <si>
    <t>合議先①決裁区分</t>
    <rPh sb="0" eb="1">
      <t>アイ</t>
    </rPh>
    <rPh sb="1" eb="2">
      <t>ギ</t>
    </rPh>
    <rPh sb="2" eb="3">
      <t>サキ</t>
    </rPh>
    <rPh sb="4" eb="6">
      <t>ケッサイ</t>
    </rPh>
    <rPh sb="6" eb="8">
      <t>クブン</t>
    </rPh>
    <phoneticPr fontId="3"/>
  </si>
  <si>
    <t>合議先②</t>
    <rPh sb="0" eb="2">
      <t>アイギ</t>
    </rPh>
    <rPh sb="2" eb="3">
      <t>サキ</t>
    </rPh>
    <phoneticPr fontId="3"/>
  </si>
  <si>
    <t>合議先②決裁区分</t>
    <rPh sb="0" eb="1">
      <t>アイ</t>
    </rPh>
    <rPh sb="1" eb="2">
      <t>ギ</t>
    </rPh>
    <rPh sb="2" eb="3">
      <t>サキ</t>
    </rPh>
    <rPh sb="4" eb="6">
      <t>ケッサイ</t>
    </rPh>
    <rPh sb="6" eb="8">
      <t>クブン</t>
    </rPh>
    <phoneticPr fontId="3"/>
  </si>
  <si>
    <t>起案日</t>
    <rPh sb="0" eb="2">
      <t>キアン</t>
    </rPh>
    <rPh sb="2" eb="3">
      <t>ビ</t>
    </rPh>
    <phoneticPr fontId="3"/>
  </si>
  <si>
    <t>起案者所属</t>
    <rPh sb="0" eb="2">
      <t>キアン</t>
    </rPh>
    <rPh sb="2" eb="3">
      <t>シャ</t>
    </rPh>
    <rPh sb="3" eb="5">
      <t>ショゾク</t>
    </rPh>
    <phoneticPr fontId="3"/>
  </si>
  <si>
    <t>起案者の所属を入力</t>
    <rPh sb="0" eb="2">
      <t>キアン</t>
    </rPh>
    <rPh sb="2" eb="3">
      <t>シャ</t>
    </rPh>
    <rPh sb="4" eb="6">
      <t>ショゾク</t>
    </rPh>
    <rPh sb="7" eb="9">
      <t>ニュウリョク</t>
    </rPh>
    <phoneticPr fontId="3"/>
  </si>
  <si>
    <t>起案者職氏名</t>
    <rPh sb="0" eb="2">
      <t>キアン</t>
    </rPh>
    <rPh sb="2" eb="3">
      <t>シャ</t>
    </rPh>
    <rPh sb="3" eb="4">
      <t>ショク</t>
    </rPh>
    <rPh sb="4" eb="6">
      <t>シメイ</t>
    </rPh>
    <phoneticPr fontId="3"/>
  </si>
  <si>
    <t>件名</t>
    <rPh sb="0" eb="2">
      <t>ケンメイ</t>
    </rPh>
    <phoneticPr fontId="3"/>
  </si>
  <si>
    <t>執行理由</t>
    <rPh sb="0" eb="2">
      <t>シッコウ</t>
    </rPh>
    <rPh sb="2" eb="4">
      <t>リユウ</t>
    </rPh>
    <phoneticPr fontId="3"/>
  </si>
  <si>
    <t>入札者</t>
    <rPh sb="0" eb="3">
      <t>ニュウサツシャ</t>
    </rPh>
    <phoneticPr fontId="3"/>
  </si>
  <si>
    <t>←変更しない</t>
    <rPh sb="1" eb="3">
      <t>ヘンコウ</t>
    </rPh>
    <phoneticPr fontId="3"/>
  </si>
  <si>
    <t>入札方法</t>
    <rPh sb="0" eb="2">
      <t>ニュウサツ</t>
    </rPh>
    <rPh sb="2" eb="4">
      <t>ホウホウ</t>
    </rPh>
    <phoneticPr fontId="3"/>
  </si>
  <si>
    <t>郵便入札の条件</t>
    <rPh sb="0" eb="2">
      <t>ユウビン</t>
    </rPh>
    <rPh sb="2" eb="4">
      <t>ニュウサツ</t>
    </rPh>
    <rPh sb="5" eb="7">
      <t>ジョウケン</t>
    </rPh>
    <phoneticPr fontId="3"/>
  </si>
  <si>
    <t>「実施しない」「書留」「簡易書留」「内容証明郵便」のいずれかを入力する。</t>
    <rPh sb="1" eb="3">
      <t>ジッシ</t>
    </rPh>
    <rPh sb="8" eb="10">
      <t>カキトメ</t>
    </rPh>
    <rPh sb="12" eb="14">
      <t>カンイ</t>
    </rPh>
    <rPh sb="14" eb="16">
      <t>カキトメ</t>
    </rPh>
    <rPh sb="18" eb="20">
      <t>ナイヨウ</t>
    </rPh>
    <rPh sb="20" eb="22">
      <t>ショウメイ</t>
    </rPh>
    <rPh sb="22" eb="24">
      <t>ユウビン</t>
    </rPh>
    <rPh sb="31" eb="33">
      <t>ニュウリョク</t>
    </rPh>
    <phoneticPr fontId="3"/>
  </si>
  <si>
    <t>予算に定めた額</t>
    <rPh sb="0" eb="2">
      <t>ヨサン</t>
    </rPh>
    <rPh sb="3" eb="4">
      <t>サダ</t>
    </rPh>
    <rPh sb="6" eb="7">
      <t>ガク</t>
    </rPh>
    <phoneticPr fontId="3"/>
  </si>
  <si>
    <t>予算残額</t>
    <rPh sb="0" eb="2">
      <t>ヨサン</t>
    </rPh>
    <rPh sb="2" eb="4">
      <t>ザンガク</t>
    </rPh>
    <phoneticPr fontId="3"/>
  </si>
  <si>
    <t>予算説明</t>
    <rPh sb="0" eb="2">
      <t>ヨサン</t>
    </rPh>
    <rPh sb="2" eb="4">
      <t>セツメイ</t>
    </rPh>
    <phoneticPr fontId="3"/>
  </si>
  <si>
    <t>←リースなどで、単年度の予算では説明ができない場合に説明を入れる</t>
    <rPh sb="8" eb="11">
      <t>タンネンド</t>
    </rPh>
    <rPh sb="12" eb="14">
      <t>ヨサン</t>
    </rPh>
    <rPh sb="16" eb="18">
      <t>セツメイ</t>
    </rPh>
    <rPh sb="23" eb="25">
      <t>バアイ</t>
    </rPh>
    <rPh sb="26" eb="28">
      <t>セツメイ</t>
    </rPh>
    <rPh sb="29" eb="30">
      <t>イ</t>
    </rPh>
    <phoneticPr fontId="3"/>
  </si>
  <si>
    <t>予定価格</t>
    <rPh sb="0" eb="2">
      <t>ヨテイ</t>
    </rPh>
    <rPh sb="2" eb="4">
      <t>カカク</t>
    </rPh>
    <phoneticPr fontId="3"/>
  </si>
  <si>
    <t>最低制限価格</t>
    <rPh sb="0" eb="2">
      <t>サイテイ</t>
    </rPh>
    <rPh sb="2" eb="4">
      <t>セイゲン</t>
    </rPh>
    <rPh sb="4" eb="6">
      <t>カカク</t>
    </rPh>
    <phoneticPr fontId="3"/>
  </si>
  <si>
    <t>その他条件</t>
    <rPh sb="2" eb="3">
      <t>タ</t>
    </rPh>
    <rPh sb="3" eb="5">
      <t>ジョウケン</t>
    </rPh>
    <phoneticPr fontId="3"/>
  </si>
  <si>
    <t>該当するのであれば「○」を入力する。←理由１</t>
    <rPh sb="0" eb="2">
      <t>ガイトウ</t>
    </rPh>
    <rPh sb="13" eb="15">
      <t>ニュウリョク</t>
    </rPh>
    <rPh sb="19" eb="21">
      <t>リユウ</t>
    </rPh>
    <phoneticPr fontId="3"/>
  </si>
  <si>
    <t>該当するのであれば「○」を入力する。←理由２</t>
    <rPh sb="0" eb="2">
      <t>ガイトウ</t>
    </rPh>
    <rPh sb="13" eb="15">
      <t>ニュウリョク</t>
    </rPh>
    <rPh sb="19" eb="21">
      <t>リユウ</t>
    </rPh>
    <phoneticPr fontId="3"/>
  </si>
  <si>
    <t>該当するのであれば「○」を入力する。←理由３</t>
    <rPh sb="0" eb="2">
      <t>ガイトウ</t>
    </rPh>
    <rPh sb="13" eb="15">
      <t>ニュウリョク</t>
    </rPh>
    <rPh sb="19" eb="21">
      <t>リユウ</t>
    </rPh>
    <phoneticPr fontId="3"/>
  </si>
  <si>
    <t>該当するのであれば「○」を入力する。←理由４</t>
    <rPh sb="0" eb="2">
      <t>ガイトウ</t>
    </rPh>
    <rPh sb="13" eb="15">
      <t>ニュウリョク</t>
    </rPh>
    <rPh sb="19" eb="21">
      <t>リユウ</t>
    </rPh>
    <phoneticPr fontId="3"/>
  </si>
  <si>
    <t>該当するのであれば「○」を入力する。←理由５</t>
    <rPh sb="0" eb="2">
      <t>ガイトウ</t>
    </rPh>
    <rPh sb="13" eb="15">
      <t>ニュウリョク</t>
    </rPh>
    <rPh sb="19" eb="21">
      <t>リユウ</t>
    </rPh>
    <phoneticPr fontId="3"/>
  </si>
  <si>
    <t>№</t>
    <phoneticPr fontId="3"/>
  </si>
  <si>
    <t>業者番号</t>
    <rPh sb="0" eb="2">
      <t>ギョウシャ</t>
    </rPh>
    <rPh sb="2" eb="4">
      <t>バンゴウ</t>
    </rPh>
    <phoneticPr fontId="3"/>
  </si>
  <si>
    <t>業者名</t>
    <rPh sb="0" eb="2">
      <t>ギョウシャ</t>
    </rPh>
    <rPh sb="2" eb="3">
      <t>メイ</t>
    </rPh>
    <phoneticPr fontId="3"/>
  </si>
  <si>
    <t>郵便番号</t>
    <rPh sb="0" eb="4">
      <t>ユウビンバンゴウ</t>
    </rPh>
    <phoneticPr fontId="3"/>
  </si>
  <si>
    <t>所在地</t>
    <rPh sb="0" eb="3">
      <t>ショザイチ</t>
    </rPh>
    <phoneticPr fontId="3"/>
  </si>
  <si>
    <t>可否</t>
    <rPh sb="0" eb="2">
      <t>カヒ</t>
    </rPh>
    <phoneticPr fontId="3"/>
  </si>
  <si>
    <t>理由１</t>
    <rPh sb="0" eb="2">
      <t>リユウ</t>
    </rPh>
    <phoneticPr fontId="3"/>
  </si>
  <si>
    <t>理由２</t>
    <rPh sb="0" eb="2">
      <t>リユウ</t>
    </rPh>
    <phoneticPr fontId="3"/>
  </si>
  <si>
    <t>理由３</t>
    <rPh sb="0" eb="2">
      <t>リユウ</t>
    </rPh>
    <phoneticPr fontId="3"/>
  </si>
  <si>
    <t>理由４</t>
    <rPh sb="0" eb="2">
      <t>リユウ</t>
    </rPh>
    <phoneticPr fontId="3"/>
  </si>
  <si>
    <t>理由５</t>
    <rPh sb="0" eb="2">
      <t>リユウ</t>
    </rPh>
    <phoneticPr fontId="3"/>
  </si>
  <si>
    <t>「管財発第９９９９号」のように入力する。</t>
    <rPh sb="1" eb="3">
      <t>カンザイ</t>
    </rPh>
    <rPh sb="3" eb="4">
      <t>ハツ</t>
    </rPh>
    <rPh sb="4" eb="5">
      <t>ダイ</t>
    </rPh>
    <rPh sb="9" eb="10">
      <t>ゴウ</t>
    </rPh>
    <rPh sb="15" eb="17">
      <t>ニュウリョク</t>
    </rPh>
    <phoneticPr fontId="3"/>
  </si>
  <si>
    <t>入札執行者</t>
    <rPh sb="0" eb="2">
      <t>ニュウサツ</t>
    </rPh>
    <rPh sb="2" eb="5">
      <t>シッコウシャ</t>
    </rPh>
    <phoneticPr fontId="3"/>
  </si>
  <si>
    <t>職氏名を入力。</t>
    <rPh sb="0" eb="1">
      <t>ショク</t>
    </rPh>
    <rPh sb="1" eb="3">
      <t>シメイ</t>
    </rPh>
    <rPh sb="4" eb="6">
      <t>ニュウリョク</t>
    </rPh>
    <phoneticPr fontId="3"/>
  </si>
  <si>
    <t>←入札通知書の「その他」へ自動転記</t>
    <rPh sb="1" eb="3">
      <t>ニュウサツ</t>
    </rPh>
    <rPh sb="3" eb="6">
      <t>ツウチショ</t>
    </rPh>
    <rPh sb="10" eb="11">
      <t>タ</t>
    </rPh>
    <rPh sb="13" eb="15">
      <t>ジドウ</t>
    </rPh>
    <rPh sb="15" eb="17">
      <t>テンキ</t>
    </rPh>
    <phoneticPr fontId="3"/>
  </si>
  <si>
    <t>予定検査場所</t>
    <rPh sb="0" eb="2">
      <t>ヨテイ</t>
    </rPh>
    <rPh sb="2" eb="4">
      <t>ケンサ</t>
    </rPh>
    <rPh sb="4" eb="6">
      <t>バショ</t>
    </rPh>
    <phoneticPr fontId="3"/>
  </si>
  <si>
    <t>予定検査員</t>
    <rPh sb="0" eb="2">
      <t>ヨテイ</t>
    </rPh>
    <rPh sb="2" eb="5">
      <t>ケンサイン</t>
    </rPh>
    <phoneticPr fontId="3"/>
  </si>
  <si>
    <t>←「職氏名」を入力</t>
    <rPh sb="2" eb="3">
      <t>ショク</t>
    </rPh>
    <rPh sb="3" eb="5">
      <t>シメイ</t>
    </rPh>
    <rPh sb="7" eb="9">
      <t>ニュウリョク</t>
    </rPh>
    <phoneticPr fontId="3"/>
  </si>
  <si>
    <t>文書番号</t>
    <rPh sb="0" eb="2">
      <t>ブンショ</t>
    </rPh>
    <rPh sb="2" eb="4">
      <t>バンゴウ</t>
    </rPh>
    <phoneticPr fontId="3"/>
  </si>
  <si>
    <t>←文書番号をとります</t>
    <rPh sb="1" eb="3">
      <t>ブンショ</t>
    </rPh>
    <rPh sb="3" eb="5">
      <t>バンゴウ</t>
    </rPh>
    <phoneticPr fontId="3"/>
  </si>
  <si>
    <t>検査場所</t>
    <rPh sb="0" eb="2">
      <t>ケンサ</t>
    </rPh>
    <rPh sb="2" eb="4">
      <t>バショ</t>
    </rPh>
    <phoneticPr fontId="3"/>
  </si>
  <si>
    <t>検査員</t>
    <rPh sb="0" eb="3">
      <t>ケンサイン</t>
    </rPh>
    <phoneticPr fontId="3"/>
  </si>
  <si>
    <t>契約日</t>
    <rPh sb="0" eb="2">
      <t>ケイヤク</t>
    </rPh>
    <rPh sb="2" eb="3">
      <t>ビ</t>
    </rPh>
    <phoneticPr fontId="3"/>
  </si>
  <si>
    <t>請負者</t>
    <rPh sb="0" eb="2">
      <t>ウケオイ</t>
    </rPh>
    <rPh sb="2" eb="3">
      <t>シャ</t>
    </rPh>
    <phoneticPr fontId="3"/>
  </si>
  <si>
    <t>監督職員</t>
    <rPh sb="0" eb="2">
      <t>カントク</t>
    </rPh>
    <rPh sb="2" eb="4">
      <t>ショクイン</t>
    </rPh>
    <phoneticPr fontId="3"/>
  </si>
  <si>
    <t>市側立会者</t>
    <rPh sb="0" eb="1">
      <t>シ</t>
    </rPh>
    <rPh sb="1" eb="2">
      <t>ガワ</t>
    </rPh>
    <rPh sb="2" eb="4">
      <t>タチアイ</t>
    </rPh>
    <rPh sb="4" eb="5">
      <t>シャ</t>
    </rPh>
    <phoneticPr fontId="3"/>
  </si>
  <si>
    <t>請負者側立会者</t>
    <rPh sb="0" eb="2">
      <t>ウケオイ</t>
    </rPh>
    <rPh sb="2" eb="3">
      <t>シャ</t>
    </rPh>
    <rPh sb="3" eb="4">
      <t>ガワ</t>
    </rPh>
    <rPh sb="4" eb="6">
      <t>タチアイ</t>
    </rPh>
    <rPh sb="6" eb="7">
      <t>シャ</t>
    </rPh>
    <phoneticPr fontId="3"/>
  </si>
  <si>
    <t>検査時の天候</t>
    <rPh sb="0" eb="2">
      <t>ケンサ</t>
    </rPh>
    <rPh sb="2" eb="3">
      <t>ジ</t>
    </rPh>
    <rPh sb="4" eb="6">
      <t>テンコウ</t>
    </rPh>
    <phoneticPr fontId="3"/>
  </si>
  <si>
    <t>※変更契約を実施する場合は、別途事務処理が必要になります。</t>
    <rPh sb="1" eb="3">
      <t>ヘンコウ</t>
    </rPh>
    <rPh sb="3" eb="5">
      <t>ケイヤク</t>
    </rPh>
    <rPh sb="6" eb="8">
      <t>ジッシ</t>
    </rPh>
    <rPh sb="10" eb="12">
      <t>バアイ</t>
    </rPh>
    <rPh sb="14" eb="16">
      <t>ベット</t>
    </rPh>
    <rPh sb="16" eb="18">
      <t>ジム</t>
    </rPh>
    <rPh sb="18" eb="20">
      <t>ショリ</t>
    </rPh>
    <rPh sb="21" eb="23">
      <t>ヒツヨウ</t>
    </rPh>
    <phoneticPr fontId="3"/>
  </si>
  <si>
    <t>決裁</t>
    <rPh sb="0" eb="2">
      <t>ケッサイ</t>
    </rPh>
    <phoneticPr fontId="3"/>
  </si>
  <si>
    <t>市長</t>
    <rPh sb="0" eb="2">
      <t>シチョウ</t>
    </rPh>
    <phoneticPr fontId="3"/>
  </si>
  <si>
    <t>副市長</t>
    <rPh sb="0" eb="1">
      <t>フク</t>
    </rPh>
    <rPh sb="1" eb="3">
      <t>シチョウ</t>
    </rPh>
    <phoneticPr fontId="3"/>
  </si>
  <si>
    <t>部長</t>
    <rPh sb="0" eb="2">
      <t>ブチョウ</t>
    </rPh>
    <phoneticPr fontId="3"/>
  </si>
  <si>
    <t>次長</t>
    <rPh sb="0" eb="2">
      <t>ジチョウ</t>
    </rPh>
    <phoneticPr fontId="3"/>
  </si>
  <si>
    <t>課長</t>
    <rPh sb="0" eb="2">
      <t>カチョウ</t>
    </rPh>
    <phoneticPr fontId="3"/>
  </si>
  <si>
    <t>ＧＬ</t>
    <phoneticPr fontId="3"/>
  </si>
  <si>
    <t>担当</t>
    <rPh sb="0" eb="2">
      <t>タントウ</t>
    </rPh>
    <phoneticPr fontId="3"/>
  </si>
  <si>
    <t>合議</t>
    <rPh sb="0" eb="2">
      <t>アイギ</t>
    </rPh>
    <phoneticPr fontId="3"/>
  </si>
  <si>
    <t>照合</t>
    <rPh sb="0" eb="2">
      <t>ショウゴウ</t>
    </rPh>
    <phoneticPr fontId="3"/>
  </si>
  <si>
    <t>予算照合</t>
    <rPh sb="0" eb="2">
      <t>ヨサン</t>
    </rPh>
    <rPh sb="2" eb="4">
      <t>ショウゴウ</t>
    </rPh>
    <phoneticPr fontId="3"/>
  </si>
  <si>
    <t>計画照合</t>
    <rPh sb="0" eb="2">
      <t>ケイカク</t>
    </rPh>
    <rPh sb="2" eb="4">
      <t>ショウゴウ</t>
    </rPh>
    <phoneticPr fontId="3"/>
  </si>
  <si>
    <t>　　　　　　　　　　　　　部長　　　　次長　　　　　課長　　　　　担当</t>
    <rPh sb="13" eb="15">
      <t>ブチョウ</t>
    </rPh>
    <rPh sb="19" eb="21">
      <t>ジチョウ</t>
    </rPh>
    <rPh sb="26" eb="28">
      <t>カチョウ</t>
    </rPh>
    <rPh sb="33" eb="35">
      <t>タントウ</t>
    </rPh>
    <phoneticPr fontId="3"/>
  </si>
  <si>
    <t>　　　　　　　　　　　　部長　　　　次長　　　　　課長　　　　　担当</t>
    <rPh sb="12" eb="14">
      <t>ブチョウ</t>
    </rPh>
    <rPh sb="18" eb="20">
      <t>ジチョウ</t>
    </rPh>
    <rPh sb="25" eb="27">
      <t>カチョウ</t>
    </rPh>
    <rPh sb="32" eb="34">
      <t>タントウ</t>
    </rPh>
    <phoneticPr fontId="3"/>
  </si>
  <si>
    <t>執　行　伺</t>
    <rPh sb="0" eb="1">
      <t>シュウ</t>
    </rPh>
    <rPh sb="2" eb="3">
      <t>ギョウ</t>
    </rPh>
    <rPh sb="4" eb="5">
      <t>ウカガ</t>
    </rPh>
    <phoneticPr fontId="3"/>
  </si>
  <si>
    <t>契約
番号</t>
    <rPh sb="0" eb="2">
      <t>ケイヤク</t>
    </rPh>
    <rPh sb="3" eb="5">
      <t>バンゴウ</t>
    </rPh>
    <phoneticPr fontId="3"/>
  </si>
  <si>
    <t>確認印</t>
    <rPh sb="0" eb="3">
      <t>カクニンイン</t>
    </rPh>
    <phoneticPr fontId="3"/>
  </si>
  <si>
    <t>起案者</t>
    <rPh sb="0" eb="2">
      <t>キアン</t>
    </rPh>
    <rPh sb="2" eb="3">
      <t>シャ</t>
    </rPh>
    <phoneticPr fontId="3"/>
  </si>
  <si>
    <t>決裁日</t>
    <rPh sb="0" eb="2">
      <t>ケッサイ</t>
    </rPh>
    <rPh sb="2" eb="3">
      <t>ビ</t>
    </rPh>
    <phoneticPr fontId="3"/>
  </si>
  <si>
    <t>職氏名</t>
    <rPh sb="0" eb="1">
      <t>ショク</t>
    </rPh>
    <rPh sb="1" eb="3">
      <t>シメイ</t>
    </rPh>
    <phoneticPr fontId="3"/>
  </si>
  <si>
    <t>事業概要</t>
    <rPh sb="0" eb="2">
      <t>ジギョウ</t>
    </rPh>
    <rPh sb="2" eb="4">
      <t>ガイヨウ</t>
    </rPh>
    <phoneticPr fontId="3"/>
  </si>
  <si>
    <t>期日等</t>
    <rPh sb="0" eb="3">
      <t>キジツトウ</t>
    </rPh>
    <phoneticPr fontId="3"/>
  </si>
  <si>
    <t>仕様書縦覧</t>
    <rPh sb="0" eb="3">
      <t>シヨウショ</t>
    </rPh>
    <rPh sb="3" eb="5">
      <t>ジュウラン</t>
    </rPh>
    <phoneticPr fontId="3"/>
  </si>
  <si>
    <t>期日</t>
    <rPh sb="0" eb="2">
      <t>キジツ</t>
    </rPh>
    <phoneticPr fontId="3"/>
  </si>
  <si>
    <t>場所</t>
    <rPh sb="0" eb="2">
      <t>バショ</t>
    </rPh>
    <phoneticPr fontId="3"/>
  </si>
  <si>
    <t>現場説明</t>
    <rPh sb="0" eb="2">
      <t>ゲンバ</t>
    </rPh>
    <rPh sb="2" eb="4">
      <t>セツメイ</t>
    </rPh>
    <phoneticPr fontId="3"/>
  </si>
  <si>
    <t>日時</t>
    <rPh sb="0" eb="2">
      <t>ニチジ</t>
    </rPh>
    <phoneticPr fontId="3"/>
  </si>
  <si>
    <t>入札書の種類</t>
    <rPh sb="0" eb="2">
      <t>ニュウサツ</t>
    </rPh>
    <rPh sb="2" eb="3">
      <t>ショ</t>
    </rPh>
    <rPh sb="4" eb="6">
      <t>シュルイ</t>
    </rPh>
    <phoneticPr fontId="3"/>
  </si>
  <si>
    <t>入札</t>
    <rPh sb="0" eb="2">
      <t>ニュウサツ</t>
    </rPh>
    <phoneticPr fontId="3"/>
  </si>
  <si>
    <t>回数</t>
    <rPh sb="0" eb="2">
      <t>カイスウ</t>
    </rPh>
    <phoneticPr fontId="3"/>
  </si>
  <si>
    <t>開札</t>
    <rPh sb="0" eb="2">
      <t>カイサツ</t>
    </rPh>
    <phoneticPr fontId="3"/>
  </si>
  <si>
    <t>予算</t>
    <rPh sb="0" eb="2">
      <t>ヨサン</t>
    </rPh>
    <phoneticPr fontId="3"/>
  </si>
  <si>
    <t>支出科目</t>
    <rPh sb="0" eb="2">
      <t>シシュツ</t>
    </rPh>
    <rPh sb="2" eb="4">
      <t>カモク</t>
    </rPh>
    <phoneticPr fontId="3"/>
  </si>
  <si>
    <t>会計</t>
    <rPh sb="0" eb="2">
      <t>カイケイ</t>
    </rPh>
    <phoneticPr fontId="3"/>
  </si>
  <si>
    <t>款</t>
    <rPh sb="0" eb="1">
      <t>カン</t>
    </rPh>
    <phoneticPr fontId="3"/>
  </si>
  <si>
    <t>項</t>
    <rPh sb="0" eb="1">
      <t>コウ</t>
    </rPh>
    <phoneticPr fontId="3"/>
  </si>
  <si>
    <t>目</t>
    <rPh sb="0" eb="1">
      <t>モク</t>
    </rPh>
    <phoneticPr fontId="3"/>
  </si>
  <si>
    <t>節</t>
    <rPh sb="0" eb="1">
      <t>セツ</t>
    </rPh>
    <phoneticPr fontId="3"/>
  </si>
  <si>
    <t>細節</t>
    <rPh sb="0" eb="1">
      <t>サイ</t>
    </rPh>
    <rPh sb="1" eb="2">
      <t>セツ</t>
    </rPh>
    <phoneticPr fontId="3"/>
  </si>
  <si>
    <t>予算
説明</t>
    <rPh sb="0" eb="2">
      <t>ヨサン</t>
    </rPh>
    <rPh sb="3" eb="5">
      <t>セツメイ</t>
    </rPh>
    <phoneticPr fontId="3"/>
  </si>
  <si>
    <t>ＧＬ</t>
    <phoneticPr fontId="3"/>
  </si>
  <si>
    <t>随意契約理由書兼特例理由書</t>
    <rPh sb="0" eb="2">
      <t>ズイイ</t>
    </rPh>
    <rPh sb="2" eb="4">
      <t>ケイヤク</t>
    </rPh>
    <rPh sb="4" eb="7">
      <t>リユウショ</t>
    </rPh>
    <rPh sb="7" eb="8">
      <t>ケン</t>
    </rPh>
    <rPh sb="8" eb="10">
      <t>トクレイ</t>
    </rPh>
    <rPh sb="10" eb="13">
      <t>リユウショ</t>
    </rPh>
    <phoneticPr fontId="3"/>
  </si>
  <si>
    <t>チェック</t>
    <phoneticPr fontId="3"/>
  </si>
  <si>
    <t>理由</t>
    <rPh sb="0" eb="2">
      <t>リユウ</t>
    </rPh>
    <phoneticPr fontId="3"/>
  </si>
  <si>
    <t>説明</t>
    <rPh sb="0" eb="2">
      <t>セツメイ</t>
    </rPh>
    <phoneticPr fontId="3"/>
  </si>
  <si>
    <t>※記入例
予定価格が３０万円未満のため随意契約とする。また、主幹課長の判断により契約手続きを省略する。</t>
    <rPh sb="1" eb="3">
      <t>キニュウ</t>
    </rPh>
    <rPh sb="3" eb="4">
      <t>レイ</t>
    </rPh>
    <rPh sb="5" eb="7">
      <t>ヨテイ</t>
    </rPh>
    <rPh sb="7" eb="9">
      <t>カカク</t>
    </rPh>
    <rPh sb="12" eb="14">
      <t>マンエン</t>
    </rPh>
    <rPh sb="14" eb="16">
      <t>ミマン</t>
    </rPh>
    <rPh sb="19" eb="21">
      <t>ズイイ</t>
    </rPh>
    <rPh sb="21" eb="23">
      <t>ケイヤク</t>
    </rPh>
    <rPh sb="30" eb="32">
      <t>シュカン</t>
    </rPh>
    <rPh sb="32" eb="33">
      <t>カ</t>
    </rPh>
    <rPh sb="33" eb="34">
      <t>チョウ</t>
    </rPh>
    <rPh sb="35" eb="37">
      <t>ハンダン</t>
    </rPh>
    <rPh sb="40" eb="42">
      <t>ケイヤク</t>
    </rPh>
    <rPh sb="42" eb="44">
      <t>テツヅ</t>
    </rPh>
    <rPh sb="46" eb="48">
      <t>ショウリャク</t>
    </rPh>
    <phoneticPr fontId="3"/>
  </si>
  <si>
    <t>※見積添付</t>
    <rPh sb="1" eb="3">
      <t>ミツモリ</t>
    </rPh>
    <rPh sb="3" eb="5">
      <t>テンプ</t>
    </rPh>
    <phoneticPr fontId="3"/>
  </si>
  <si>
    <t>入札参加者を少数で実施するとき</t>
    <rPh sb="0" eb="2">
      <t>ニュウサツ</t>
    </rPh>
    <rPh sb="2" eb="4">
      <t>サンカ</t>
    </rPh>
    <rPh sb="4" eb="5">
      <t>シャ</t>
    </rPh>
    <rPh sb="6" eb="8">
      <t>ショウスウ</t>
    </rPh>
    <rPh sb="9" eb="11">
      <t>ジッシ</t>
    </rPh>
    <phoneticPr fontId="3"/>
  </si>
  <si>
    <t>法令等に基づき契約書を省略するとき</t>
    <rPh sb="0" eb="3">
      <t>ホウレイトウ</t>
    </rPh>
    <rPh sb="4" eb="5">
      <t>モト</t>
    </rPh>
    <rPh sb="7" eb="10">
      <t>ケイヤクショ</t>
    </rPh>
    <rPh sb="11" eb="13">
      <t>ショウリャク</t>
    </rPh>
    <phoneticPr fontId="3"/>
  </si>
  <si>
    <t>支出見込額</t>
    <rPh sb="0" eb="2">
      <t>シシュツ</t>
    </rPh>
    <rPh sb="2" eb="4">
      <t>ミコミ</t>
    </rPh>
    <rPh sb="4" eb="5">
      <t>ガク</t>
    </rPh>
    <phoneticPr fontId="3"/>
  </si>
  <si>
    <t>円</t>
    <rPh sb="0" eb="1">
      <t>エン</t>
    </rPh>
    <phoneticPr fontId="3"/>
  </si>
  <si>
    <t>選定業者数</t>
    <rPh sb="0" eb="2">
      <t>センテイ</t>
    </rPh>
    <rPh sb="2" eb="5">
      <t>ギョウシャスウ</t>
    </rPh>
    <phoneticPr fontId="3"/>
  </si>
  <si>
    <t>者</t>
    <rPh sb="0" eb="1">
      <t>シャ</t>
    </rPh>
    <phoneticPr fontId="3"/>
  </si>
  <si>
    <t>選定理由</t>
    <rPh sb="0" eb="2">
      <t>センテイ</t>
    </rPh>
    <rPh sb="2" eb="4">
      <t>リユウ</t>
    </rPh>
    <phoneticPr fontId="3"/>
  </si>
  <si>
    <t>業者一覧</t>
    <rPh sb="0" eb="2">
      <t>ギョウシャ</t>
    </rPh>
    <rPh sb="2" eb="4">
      <t>イチラン</t>
    </rPh>
    <phoneticPr fontId="3"/>
  </si>
  <si>
    <t>№</t>
    <phoneticPr fontId="3"/>
  </si>
  <si>
    <t>入札参加の可否</t>
    <rPh sb="0" eb="2">
      <t>ニュウサツ</t>
    </rPh>
    <rPh sb="2" eb="4">
      <t>サンカ</t>
    </rPh>
    <rPh sb="5" eb="7">
      <t>カヒ</t>
    </rPh>
    <phoneticPr fontId="3"/>
  </si>
  <si>
    <t>様</t>
    <rPh sb="0" eb="1">
      <t>サマ</t>
    </rPh>
    <phoneticPr fontId="3"/>
  </si>
  <si>
    <t>　次のとおり指名されましたので通知します。</t>
    <rPh sb="1" eb="2">
      <t>ツギ</t>
    </rPh>
    <rPh sb="6" eb="8">
      <t>シメイ</t>
    </rPh>
    <rPh sb="15" eb="17">
      <t>ツウチ</t>
    </rPh>
    <phoneticPr fontId="3"/>
  </si>
  <si>
    <t>入札条件</t>
    <rPh sb="0" eb="2">
      <t>ニュウサツ</t>
    </rPh>
    <rPh sb="2" eb="4">
      <t>ジョウケン</t>
    </rPh>
    <phoneticPr fontId="3"/>
  </si>
  <si>
    <t>辞退方法</t>
    <rPh sb="0" eb="2">
      <t>ジタイ</t>
    </rPh>
    <rPh sb="2" eb="4">
      <t>ホウホウ</t>
    </rPh>
    <phoneticPr fontId="3"/>
  </si>
  <si>
    <t>その他</t>
    <rPh sb="2" eb="3">
      <t>タ</t>
    </rPh>
    <phoneticPr fontId="3"/>
  </si>
  <si>
    <t>Ｖｅｒ．２．００：平成２３年２月２４日大幅修正</t>
    <rPh sb="9" eb="11">
      <t>ヘイセイ</t>
    </rPh>
    <rPh sb="13" eb="14">
      <t>ネン</t>
    </rPh>
    <rPh sb="15" eb="16">
      <t>ガツ</t>
    </rPh>
    <rPh sb="18" eb="19">
      <t>ニチ</t>
    </rPh>
    <rPh sb="19" eb="21">
      <t>オオハバ</t>
    </rPh>
    <rPh sb="21" eb="23">
      <t>シュウセイ</t>
    </rPh>
    <phoneticPr fontId="3"/>
  </si>
  <si>
    <t>合議</t>
    <rPh sb="0" eb="2">
      <t>ゴウギ</t>
    </rPh>
    <phoneticPr fontId="3"/>
  </si>
  <si>
    <t>部長　　　　次長　　　　　課長　　　　　担当</t>
    <rPh sb="0" eb="2">
      <t>ブチョウ</t>
    </rPh>
    <rPh sb="6" eb="8">
      <t>ジチョウ</t>
    </rPh>
    <rPh sb="13" eb="15">
      <t>カチョウ</t>
    </rPh>
    <rPh sb="20" eb="22">
      <t>タントウ</t>
    </rPh>
    <phoneticPr fontId="3"/>
  </si>
  <si>
    <t>所　属</t>
    <rPh sb="0" eb="1">
      <t>ショ</t>
    </rPh>
    <rPh sb="2" eb="3">
      <t>ゾク</t>
    </rPh>
    <phoneticPr fontId="3"/>
  </si>
  <si>
    <t>実施(納入)場所</t>
    <rPh sb="0" eb="2">
      <t>ジッシ</t>
    </rPh>
    <rPh sb="3" eb="5">
      <t>ノウニュウ</t>
    </rPh>
    <rPh sb="6" eb="8">
      <t>バショ</t>
    </rPh>
    <phoneticPr fontId="3"/>
  </si>
  <si>
    <r>
      <t>　入札前、入札執行中を問わず、何時でも</t>
    </r>
    <r>
      <rPr>
        <b/>
        <u/>
        <sz val="10"/>
        <rFont val="HGｺﾞｼｯｸM"/>
        <family val="3"/>
        <charset val="128"/>
        <scheme val="minor"/>
      </rPr>
      <t>書面により</t>
    </r>
    <r>
      <rPr>
        <sz val="10"/>
        <rFont val="HGｺﾞｼｯｸM"/>
        <family val="3"/>
        <charset val="128"/>
        <scheme val="minor"/>
      </rPr>
      <t>入札を辞退することができます。入札を辞退したことによって不利益を受けることはありません。</t>
    </r>
    <rPh sb="1" eb="4">
      <t>ニュウサツマエ</t>
    </rPh>
    <rPh sb="5" eb="7">
      <t>ニュウサツ</t>
    </rPh>
    <rPh sb="7" eb="10">
      <t>シッコウチュウ</t>
    </rPh>
    <rPh sb="11" eb="12">
      <t>ト</t>
    </rPh>
    <rPh sb="15" eb="17">
      <t>イツ</t>
    </rPh>
    <rPh sb="19" eb="21">
      <t>ショメン</t>
    </rPh>
    <rPh sb="24" eb="26">
      <t>ニュウサツ</t>
    </rPh>
    <rPh sb="27" eb="29">
      <t>ジタイ</t>
    </rPh>
    <rPh sb="39" eb="41">
      <t>ニュウサツ</t>
    </rPh>
    <rPh sb="42" eb="44">
      <t>ジタイ</t>
    </rPh>
    <rPh sb="52" eb="55">
      <t>フリエキ</t>
    </rPh>
    <rPh sb="56" eb="57">
      <t>ウ</t>
    </rPh>
    <phoneticPr fontId="3"/>
  </si>
  <si>
    <t>入札参加者名簿に記載されている。</t>
    <rPh sb="0" eb="2">
      <t>ニュウサツ</t>
    </rPh>
    <rPh sb="2" eb="4">
      <t>サンカ</t>
    </rPh>
    <rPh sb="4" eb="5">
      <t>シャ</t>
    </rPh>
    <rPh sb="5" eb="7">
      <t>メイボ</t>
    </rPh>
    <rPh sb="8" eb="10">
      <t>キサイ</t>
    </rPh>
    <phoneticPr fontId="3"/>
  </si>
  <si>
    <t>市内に本社がある。</t>
    <rPh sb="0" eb="2">
      <t>シナイ</t>
    </rPh>
    <rPh sb="3" eb="5">
      <t>ホンシャ</t>
    </rPh>
    <phoneticPr fontId="3"/>
  </si>
  <si>
    <t>市内に営業所がある。</t>
    <rPh sb="0" eb="2">
      <t>シナイ</t>
    </rPh>
    <rPh sb="3" eb="6">
      <t>エイギョウショ</t>
    </rPh>
    <phoneticPr fontId="3"/>
  </si>
  <si>
    <t>直前２カ年間で市との取引実績がある。</t>
    <rPh sb="0" eb="2">
      <t>チョクゼン</t>
    </rPh>
    <rPh sb="4" eb="6">
      <t>ネンカン</t>
    </rPh>
    <rPh sb="7" eb="8">
      <t>シ</t>
    </rPh>
    <rPh sb="10" eb="12">
      <t>トリヒキ</t>
    </rPh>
    <rPh sb="12" eb="14">
      <t>ジッセキ</t>
    </rPh>
    <phoneticPr fontId="3"/>
  </si>
  <si>
    <t>専門的な知識や経験を有している。</t>
    <rPh sb="0" eb="3">
      <t>センモンテキ</t>
    </rPh>
    <rPh sb="4" eb="6">
      <t>チシキ</t>
    </rPh>
    <rPh sb="7" eb="9">
      <t>ケイケン</t>
    </rPh>
    <rPh sb="10" eb="11">
      <t>ユウ</t>
    </rPh>
    <phoneticPr fontId="3"/>
  </si>
  <si>
    <t>(必須条件)</t>
    <rPh sb="1" eb="3">
      <t>ヒッス</t>
    </rPh>
    <rPh sb="3" eb="5">
      <t>ジョウケン</t>
    </rPh>
    <phoneticPr fontId="3"/>
  </si>
  <si>
    <t>(選択条件)</t>
    <rPh sb="1" eb="3">
      <t>センタク</t>
    </rPh>
    <rPh sb="3" eb="5">
      <t>ジョウケン</t>
    </rPh>
    <phoneticPr fontId="3"/>
  </si>
  <si>
    <t>縦覧確認書</t>
    <rPh sb="0" eb="2">
      <t>ジュウラン</t>
    </rPh>
    <rPh sb="2" eb="5">
      <t>カクニンショ</t>
    </rPh>
    <phoneticPr fontId="3"/>
  </si>
  <si>
    <t>№</t>
    <phoneticPr fontId="3"/>
  </si>
  <si>
    <t>縦覧確認日</t>
    <rPh sb="0" eb="2">
      <t>ジュウラン</t>
    </rPh>
    <rPh sb="2" eb="4">
      <t>カクニン</t>
    </rPh>
    <rPh sb="4" eb="5">
      <t>ビ</t>
    </rPh>
    <phoneticPr fontId="3"/>
  </si>
  <si>
    <t>名称又は商号</t>
    <rPh sb="0" eb="2">
      <t>メイショウ</t>
    </rPh>
    <rPh sb="2" eb="3">
      <t>マタ</t>
    </rPh>
    <rPh sb="4" eb="6">
      <t>ショウゴウ</t>
    </rPh>
    <phoneticPr fontId="3"/>
  </si>
  <si>
    <t>特記事項</t>
    <rPh sb="0" eb="2">
      <t>トッキ</t>
    </rPh>
    <rPh sb="2" eb="4">
      <t>ジコウ</t>
    </rPh>
    <phoneticPr fontId="3"/>
  </si>
  <si>
    <t>※事業内容の詳細は別紙を添付すること。</t>
    <rPh sb="1" eb="3">
      <t>ジギョウ</t>
    </rPh>
    <rPh sb="3" eb="5">
      <t>ナイヨウ</t>
    </rPh>
    <rPh sb="6" eb="8">
      <t>ショウサイ</t>
    </rPh>
    <rPh sb="9" eb="11">
      <t>ベッシ</t>
    </rPh>
    <rPh sb="12" eb="14">
      <t>テンプ</t>
    </rPh>
    <phoneticPr fontId="3"/>
  </si>
  <si>
    <t>/</t>
    <phoneticPr fontId="3"/>
  </si>
  <si>
    <t>番号</t>
    <rPh sb="0" eb="2">
      <t>バンゴウ</t>
    </rPh>
    <phoneticPr fontId="3"/>
  </si>
  <si>
    <t>名称・項目等</t>
    <rPh sb="0" eb="2">
      <t>メイショウ</t>
    </rPh>
    <rPh sb="3" eb="5">
      <t>コウモク</t>
    </rPh>
    <rPh sb="5" eb="6">
      <t>トウ</t>
    </rPh>
    <phoneticPr fontId="3"/>
  </si>
  <si>
    <t>規格・形状</t>
    <rPh sb="0" eb="2">
      <t>キカク</t>
    </rPh>
    <rPh sb="3" eb="5">
      <t>ケイジョウ</t>
    </rPh>
    <phoneticPr fontId="3"/>
  </si>
  <si>
    <t>数量</t>
    <rPh sb="0" eb="2">
      <t>スウリョウ</t>
    </rPh>
    <phoneticPr fontId="3"/>
  </si>
  <si>
    <t>単価</t>
    <rPh sb="0" eb="2">
      <t>タンカ</t>
    </rPh>
    <phoneticPr fontId="3"/>
  </si>
  <si>
    <t>金額</t>
    <rPh sb="0" eb="2">
      <t>キンガク</t>
    </rPh>
    <phoneticPr fontId="3"/>
  </si>
  <si>
    <t>合計</t>
    <rPh sb="0" eb="2">
      <t>ゴウケイ</t>
    </rPh>
    <phoneticPr fontId="3"/>
  </si>
  <si>
    <t>予　定　価　格　調　書</t>
    <rPh sb="0" eb="1">
      <t>ヨ</t>
    </rPh>
    <rPh sb="2" eb="3">
      <t>サダム</t>
    </rPh>
    <rPh sb="4" eb="5">
      <t>アタイ</t>
    </rPh>
    <rPh sb="6" eb="7">
      <t>カク</t>
    </rPh>
    <rPh sb="8" eb="9">
      <t>チョウ</t>
    </rPh>
    <rPh sb="10" eb="11">
      <t>ショ</t>
    </rPh>
    <phoneticPr fontId="3"/>
  </si>
  <si>
    <t>消費税抜き</t>
    <rPh sb="0" eb="3">
      <t>ショウヒゼイ</t>
    </rPh>
    <rPh sb="3" eb="4">
      <t>ヌ</t>
    </rPh>
    <phoneticPr fontId="3"/>
  </si>
  <si>
    <t>十億</t>
    <rPh sb="0" eb="2">
      <t>ジュウオク</t>
    </rPh>
    <phoneticPr fontId="3"/>
  </si>
  <si>
    <t>千万</t>
    <rPh sb="0" eb="2">
      <t>センマン</t>
    </rPh>
    <phoneticPr fontId="3"/>
  </si>
  <si>
    <t>百万</t>
    <rPh sb="0" eb="2">
      <t>ヒャクマン</t>
    </rPh>
    <phoneticPr fontId="3"/>
  </si>
  <si>
    <t>万</t>
    <rPh sb="0" eb="1">
      <t>マン</t>
    </rPh>
    <phoneticPr fontId="3"/>
  </si>
  <si>
    <t>千</t>
    <rPh sb="0" eb="1">
      <t>セン</t>
    </rPh>
    <phoneticPr fontId="3"/>
  </si>
  <si>
    <t>百</t>
    <rPh sb="0" eb="1">
      <t>ヒャク</t>
    </rPh>
    <phoneticPr fontId="3"/>
  </si>
  <si>
    <t>十</t>
    <rPh sb="0" eb="1">
      <t>ジュウ</t>
    </rPh>
    <phoneticPr fontId="3"/>
  </si>
  <si>
    <t>一</t>
    <rPh sb="0" eb="1">
      <t>イチ</t>
    </rPh>
    <phoneticPr fontId="3"/>
  </si>
  <si>
    <t>消費税込み</t>
    <rPh sb="0" eb="2">
      <t>ショウヒ</t>
    </rPh>
    <rPh sb="2" eb="4">
      <t>ゼイコ</t>
    </rPh>
    <phoneticPr fontId="3"/>
  </si>
  <si>
    <t>上記のとおり決定する。</t>
    <rPh sb="0" eb="2">
      <t>ジョウキ</t>
    </rPh>
    <rPh sb="6" eb="8">
      <t>ケッテイ</t>
    </rPh>
    <phoneticPr fontId="3"/>
  </si>
  <si>
    <t>年</t>
    <rPh sb="0" eb="1">
      <t>ネン</t>
    </rPh>
    <phoneticPr fontId="3"/>
  </si>
  <si>
    <t>月</t>
    <rPh sb="0" eb="1">
      <t>ガツ</t>
    </rPh>
    <phoneticPr fontId="3"/>
  </si>
  <si>
    <t>日</t>
    <rPh sb="0" eb="1">
      <t>ニチ</t>
    </rPh>
    <phoneticPr fontId="3"/>
  </si>
  <si>
    <t>決定者職氏名</t>
    <rPh sb="0" eb="3">
      <t>ケッテイシャ</t>
    </rPh>
    <rPh sb="3" eb="4">
      <t>ショク</t>
    </rPh>
    <rPh sb="4" eb="6">
      <t>シメイ</t>
    </rPh>
    <phoneticPr fontId="3"/>
  </si>
  <si>
    <t>私印</t>
    <rPh sb="0" eb="1">
      <t>ワタクシ</t>
    </rPh>
    <rPh sb="1" eb="2">
      <t>イン</t>
    </rPh>
    <phoneticPr fontId="3"/>
  </si>
  <si>
    <t>予定価格調書封筒</t>
    <rPh sb="0" eb="2">
      <t>ヨテイ</t>
    </rPh>
    <rPh sb="2" eb="4">
      <t>カカク</t>
    </rPh>
    <rPh sb="4" eb="6">
      <t>チョウショ</t>
    </rPh>
    <rPh sb="6" eb="8">
      <t>フウトウ</t>
    </rPh>
    <phoneticPr fontId="3"/>
  </si>
  <si>
    <t>実施
年度</t>
    <rPh sb="0" eb="2">
      <t>ジッシ</t>
    </rPh>
    <rPh sb="3" eb="5">
      <t>ネンド</t>
    </rPh>
    <phoneticPr fontId="3"/>
  </si>
  <si>
    <t>入札事務担当者</t>
    <rPh sb="0" eb="2">
      <t>ニュウサツ</t>
    </rPh>
    <rPh sb="2" eb="4">
      <t>ジム</t>
    </rPh>
    <rPh sb="4" eb="6">
      <t>タントウ</t>
    </rPh>
    <rPh sb="6" eb="7">
      <t>シャ</t>
    </rPh>
    <phoneticPr fontId="3"/>
  </si>
  <si>
    <t>順位</t>
    <rPh sb="0" eb="2">
      <t>ジュンイ</t>
    </rPh>
    <phoneticPr fontId="3"/>
  </si>
  <si>
    <t>請負対象額</t>
    <rPh sb="0" eb="2">
      <t>ウケオイ</t>
    </rPh>
    <rPh sb="2" eb="4">
      <t>タイショウ</t>
    </rPh>
    <rPh sb="4" eb="5">
      <t>ガク</t>
    </rPh>
    <phoneticPr fontId="3"/>
  </si>
  <si>
    <t>税込</t>
    <rPh sb="0" eb="2">
      <t>ゼイコ</t>
    </rPh>
    <phoneticPr fontId="3"/>
  </si>
  <si>
    <t>税抜</t>
    <rPh sb="0" eb="1">
      <t>ゼイ</t>
    </rPh>
    <rPh sb="1" eb="2">
      <t>ヌ</t>
    </rPh>
    <phoneticPr fontId="3"/>
  </si>
  <si>
    <t>落札金額</t>
    <rPh sb="0" eb="2">
      <t>ラクサツ</t>
    </rPh>
    <rPh sb="2" eb="4">
      <t>キンガク</t>
    </rPh>
    <phoneticPr fontId="3"/>
  </si>
  <si>
    <t>落札者</t>
    <rPh sb="0" eb="3">
      <t>ラクサツシャ</t>
    </rPh>
    <phoneticPr fontId="3"/>
  </si>
  <si>
    <t>記事</t>
    <rPh sb="0" eb="2">
      <t>キジ</t>
    </rPh>
    <phoneticPr fontId="3"/>
  </si>
  <si>
    <t>検査予定日時</t>
    <rPh sb="0" eb="2">
      <t>ケンサ</t>
    </rPh>
    <rPh sb="2" eb="4">
      <t>ヨテイ</t>
    </rPh>
    <rPh sb="4" eb="5">
      <t>ビ</t>
    </rPh>
    <rPh sb="5" eb="6">
      <t>ジ</t>
    </rPh>
    <phoneticPr fontId="3"/>
  </si>
  <si>
    <t>検査日時</t>
    <rPh sb="0" eb="2">
      <t>ケンサ</t>
    </rPh>
    <rPh sb="2" eb="4">
      <t>ニチジ</t>
    </rPh>
    <phoneticPr fontId="3"/>
  </si>
  <si>
    <t>検査方法</t>
    <rPh sb="0" eb="2">
      <t>ケンサ</t>
    </rPh>
    <rPh sb="2" eb="4">
      <t>ホウホウ</t>
    </rPh>
    <phoneticPr fontId="3"/>
  </si>
  <si>
    <t>その他指示事項</t>
    <rPh sb="2" eb="3">
      <t>タ</t>
    </rPh>
    <rPh sb="3" eb="5">
      <t>シジ</t>
    </rPh>
    <rPh sb="5" eb="7">
      <t>ジコウ</t>
    </rPh>
    <phoneticPr fontId="3"/>
  </si>
  <si>
    <t>　次のとおり検査を実施しますので、通知します。</t>
    <rPh sb="1" eb="2">
      <t>ツギ</t>
    </rPh>
    <rPh sb="6" eb="8">
      <t>ケンサ</t>
    </rPh>
    <rPh sb="9" eb="11">
      <t>ジッシ</t>
    </rPh>
    <rPh sb="17" eb="19">
      <t>ツウチ</t>
    </rPh>
    <phoneticPr fontId="3"/>
  </si>
  <si>
    <t xml:space="preserve">現場代理人、現場責任者及び関係者は必ず検査に立ち会うこと。
検査に必要な設計図書、写真台帳等をそろえておくこと。
</t>
    <rPh sb="0" eb="2">
      <t>ゲンバ</t>
    </rPh>
    <rPh sb="2" eb="5">
      <t>ダイリニン</t>
    </rPh>
    <rPh sb="6" eb="8">
      <t>ゲンバ</t>
    </rPh>
    <rPh sb="8" eb="10">
      <t>セキニン</t>
    </rPh>
    <rPh sb="10" eb="11">
      <t>シャ</t>
    </rPh>
    <rPh sb="11" eb="12">
      <t>オヨ</t>
    </rPh>
    <rPh sb="13" eb="16">
      <t>カンケイシャ</t>
    </rPh>
    <rPh sb="17" eb="18">
      <t>カナラ</t>
    </rPh>
    <rPh sb="19" eb="21">
      <t>ケンサ</t>
    </rPh>
    <rPh sb="22" eb="23">
      <t>タ</t>
    </rPh>
    <rPh sb="24" eb="25">
      <t>ア</t>
    </rPh>
    <rPh sb="30" eb="32">
      <t>ケンサ</t>
    </rPh>
    <rPh sb="33" eb="35">
      <t>ヒツヨウ</t>
    </rPh>
    <rPh sb="36" eb="38">
      <t>セッケイ</t>
    </rPh>
    <rPh sb="38" eb="40">
      <t>トショ</t>
    </rPh>
    <rPh sb="41" eb="43">
      <t>シャシン</t>
    </rPh>
    <rPh sb="43" eb="45">
      <t>ダイチョウ</t>
    </rPh>
    <rPh sb="45" eb="46">
      <t>トウ</t>
    </rPh>
    <phoneticPr fontId="3"/>
  </si>
  <si>
    <t>業務内容</t>
    <rPh sb="0" eb="2">
      <t>ギョウム</t>
    </rPh>
    <rPh sb="2" eb="4">
      <t>ナイヨウ</t>
    </rPh>
    <phoneticPr fontId="3"/>
  </si>
  <si>
    <t>名称</t>
    <rPh sb="0" eb="2">
      <t>メイショウ</t>
    </rPh>
    <phoneticPr fontId="3"/>
  </si>
  <si>
    <t>手直し事項</t>
    <rPh sb="0" eb="2">
      <t>テナオ</t>
    </rPh>
    <rPh sb="3" eb="5">
      <t>ジコウ</t>
    </rPh>
    <phoneticPr fontId="3"/>
  </si>
  <si>
    <t>総評</t>
    <rPh sb="0" eb="2">
      <t>ソウヒョウ</t>
    </rPh>
    <phoneticPr fontId="3"/>
  </si>
  <si>
    <t>形状・寸法</t>
    <rPh sb="0" eb="2">
      <t>ケイジョウ</t>
    </rPh>
    <rPh sb="3" eb="5">
      <t>スンポウ</t>
    </rPh>
    <phoneticPr fontId="3"/>
  </si>
  <si>
    <t>検査員職氏名</t>
    <rPh sb="0" eb="3">
      <t>ケンサイン</t>
    </rPh>
    <rPh sb="3" eb="4">
      <t>ショク</t>
    </rPh>
    <rPh sb="4" eb="6">
      <t>シメイ</t>
    </rPh>
    <phoneticPr fontId="3"/>
  </si>
  <si>
    <t>中間検査年月日</t>
    <rPh sb="0" eb="2">
      <t>チュウカン</t>
    </rPh>
    <rPh sb="2" eb="4">
      <t>ケンサ</t>
    </rPh>
    <rPh sb="4" eb="7">
      <t>ネンガッピ</t>
    </rPh>
    <phoneticPr fontId="3"/>
  </si>
  <si>
    <t>手直し指示
及び注意事項</t>
    <rPh sb="0" eb="2">
      <t>テナオ</t>
    </rPh>
    <rPh sb="3" eb="5">
      <t>シジ</t>
    </rPh>
    <rPh sb="6" eb="7">
      <t>オヨ</t>
    </rPh>
    <rPh sb="8" eb="10">
      <t>チュウイ</t>
    </rPh>
    <rPh sb="10" eb="12">
      <t>ジコウ</t>
    </rPh>
    <phoneticPr fontId="3"/>
  </si>
  <si>
    <t>上欄に対する
措置</t>
    <rPh sb="0" eb="1">
      <t>ジョウ</t>
    </rPh>
    <rPh sb="1" eb="2">
      <t>ラン</t>
    </rPh>
    <rPh sb="3" eb="4">
      <t>タイ</t>
    </rPh>
    <rPh sb="7" eb="9">
      <t>ソチ</t>
    </rPh>
    <phoneticPr fontId="3"/>
  </si>
  <si>
    <t>検収日</t>
    <rPh sb="0" eb="2">
      <t>ケンシュウ</t>
    </rPh>
    <rPh sb="2" eb="3">
      <t>ビ</t>
    </rPh>
    <phoneticPr fontId="3"/>
  </si>
  <si>
    <t>　上記の契約につきまして、完了したことを確認しました。</t>
    <rPh sb="1" eb="3">
      <t>ジョウキ</t>
    </rPh>
    <rPh sb="4" eb="6">
      <t>ケイヤク</t>
    </rPh>
    <rPh sb="13" eb="15">
      <t>カンリョウ</t>
    </rPh>
    <rPh sb="20" eb="22">
      <t>カクニン</t>
    </rPh>
    <phoneticPr fontId="3"/>
  </si>
  <si>
    <t>(税別)</t>
    <rPh sb="1" eb="2">
      <t>ゼイ</t>
    </rPh>
    <rPh sb="2" eb="3">
      <t>ベツ</t>
    </rPh>
    <phoneticPr fontId="3"/>
  </si>
  <si>
    <t>対象額が30万円未満で随意契約を行うとき
(令167条の2第１項第1号)</t>
    <rPh sb="0" eb="2">
      <t>タイショウ</t>
    </rPh>
    <rPh sb="2" eb="3">
      <t>ガク</t>
    </rPh>
    <rPh sb="6" eb="8">
      <t>マンエン</t>
    </rPh>
    <rPh sb="8" eb="10">
      <t>ミマン</t>
    </rPh>
    <rPh sb="11" eb="13">
      <t>ズイイ</t>
    </rPh>
    <rPh sb="13" eb="15">
      <t>ケイヤク</t>
    </rPh>
    <rPh sb="16" eb="17">
      <t>オコナ</t>
    </rPh>
    <rPh sb="22" eb="23">
      <t>レイ</t>
    </rPh>
    <rPh sb="26" eb="27">
      <t>ジョウ</t>
    </rPh>
    <rPh sb="29" eb="30">
      <t>ダイ</t>
    </rPh>
    <rPh sb="31" eb="32">
      <t>コウ</t>
    </rPh>
    <rPh sb="32" eb="33">
      <t>ダイ</t>
    </rPh>
    <rPh sb="34" eb="35">
      <t>ゴウ</t>
    </rPh>
    <phoneticPr fontId="3"/>
  </si>
  <si>
    <t>30万円以上であっても随意契約を実施するとき
(令167条の2第1項第2号以下)</t>
    <rPh sb="2" eb="3">
      <t>マン</t>
    </rPh>
    <rPh sb="3" eb="4">
      <t>エン</t>
    </rPh>
    <rPh sb="4" eb="6">
      <t>イジョウ</t>
    </rPh>
    <rPh sb="11" eb="13">
      <t>ズイイ</t>
    </rPh>
    <rPh sb="13" eb="15">
      <t>ケイヤク</t>
    </rPh>
    <rPh sb="16" eb="18">
      <t>ジッシ</t>
    </rPh>
    <rPh sb="24" eb="25">
      <t>レイ</t>
    </rPh>
    <rPh sb="28" eb="29">
      <t>ジョウ</t>
    </rPh>
    <rPh sb="31" eb="32">
      <t>ダイ</t>
    </rPh>
    <rPh sb="33" eb="34">
      <t>コウ</t>
    </rPh>
    <rPh sb="34" eb="35">
      <t>ダイ</t>
    </rPh>
    <rPh sb="36" eb="37">
      <t>ゴウ</t>
    </rPh>
    <rPh sb="37" eb="39">
      <t>イカ</t>
    </rPh>
    <phoneticPr fontId="3"/>
  </si>
  <si>
    <t>予定価格を定められないとき
(積算書が作成できない理由等)</t>
    <rPh sb="0" eb="2">
      <t>ヨテイ</t>
    </rPh>
    <rPh sb="2" eb="4">
      <t>カカク</t>
    </rPh>
    <rPh sb="5" eb="6">
      <t>サダ</t>
    </rPh>
    <rPh sb="15" eb="17">
      <t>セキサン</t>
    </rPh>
    <rPh sb="17" eb="18">
      <t>ショ</t>
    </rPh>
    <rPh sb="19" eb="21">
      <t>サクセイ</t>
    </rPh>
    <rPh sb="25" eb="27">
      <t>リユウ</t>
    </rPh>
    <rPh sb="27" eb="28">
      <t>ナド</t>
    </rPh>
    <phoneticPr fontId="3"/>
  </si>
  <si>
    <t>その他特別な執行形態を執るとき
(上記以外で契約書を省略する際等)</t>
    <rPh sb="2" eb="3">
      <t>タ</t>
    </rPh>
    <rPh sb="3" eb="5">
      <t>トクベツ</t>
    </rPh>
    <rPh sb="6" eb="8">
      <t>シッコウ</t>
    </rPh>
    <rPh sb="8" eb="10">
      <t>ケイタイ</t>
    </rPh>
    <rPh sb="11" eb="12">
      <t>ト</t>
    </rPh>
    <rPh sb="17" eb="19">
      <t>ジョウキ</t>
    </rPh>
    <rPh sb="19" eb="21">
      <t>イガイ</t>
    </rPh>
    <rPh sb="22" eb="25">
      <t>ケイヤクショ</t>
    </rPh>
    <rPh sb="26" eb="28">
      <t>ショウリャク</t>
    </rPh>
    <rPh sb="30" eb="31">
      <t>サイ</t>
    </rPh>
    <rPh sb="31" eb="32">
      <t>ナド</t>
    </rPh>
    <phoneticPr fontId="3"/>
  </si>
  <si>
    <t>十万</t>
    <rPh sb="0" eb="1">
      <t>ジュウ</t>
    </rPh>
    <rPh sb="1" eb="2">
      <t>マン</t>
    </rPh>
    <phoneticPr fontId="3"/>
  </si>
  <si>
    <t>一億</t>
    <rPh sb="0" eb="1">
      <t>イチ</t>
    </rPh>
    <rPh sb="1" eb="2">
      <t>オク</t>
    </rPh>
    <phoneticPr fontId="3"/>
  </si>
  <si>
    <t>←税率を入力</t>
    <rPh sb="1" eb="3">
      <t>ゼイリツ</t>
    </rPh>
    <rPh sb="4" eb="6">
      <t>ニュウリョク</t>
    </rPh>
    <phoneticPr fontId="3"/>
  </si>
  <si>
    <t>←税抜で記入、予定価格調書に金額が掲載される</t>
    <rPh sb="1" eb="3">
      <t>ゼイヌキ</t>
    </rPh>
    <rPh sb="4" eb="6">
      <t>キニュウ</t>
    </rPh>
    <rPh sb="7" eb="9">
      <t>ヨテイ</t>
    </rPh>
    <rPh sb="9" eb="11">
      <t>カカク</t>
    </rPh>
    <rPh sb="11" eb="13">
      <t>チョウショ</t>
    </rPh>
    <rPh sb="14" eb="16">
      <t>キンガク</t>
    </rPh>
    <rPh sb="17" eb="19">
      <t>ケイサイ</t>
    </rPh>
    <phoneticPr fontId="3"/>
  </si>
  <si>
    <t>※</t>
    <phoneticPr fontId="2"/>
  </si>
  <si>
    <t>上記のとおり</t>
    <rPh sb="0" eb="2">
      <t>ジョウキ</t>
    </rPh>
    <phoneticPr fontId="3"/>
  </si>
  <si>
    <t>)</t>
  </si>
  <si>
    <t>Ｖｅｒ．２．０１：平成２３年１１月１４日一部修正(検査野帳様式追加)</t>
  </si>
  <si>
    <t>※ここに記載された内容が全体の様式に自動転記されますので、注意してください。(一部直接入力が必要な様式もあります。)</t>
    <rPh sb="4" eb="6">
      <t>キサイ</t>
    </rPh>
    <rPh sb="9" eb="11">
      <t>ナイヨウ</t>
    </rPh>
    <rPh sb="12" eb="14">
      <t>ゼンタイ</t>
    </rPh>
    <rPh sb="15" eb="17">
      <t>ヨウシキ</t>
    </rPh>
    <rPh sb="18" eb="20">
      <t>ジドウ</t>
    </rPh>
    <rPh sb="20" eb="22">
      <t>テンキ</t>
    </rPh>
    <rPh sb="29" eb="31">
      <t>チュウイ</t>
    </rPh>
    <rPh sb="39" eb="41">
      <t>イチブ</t>
    </rPh>
    <rPh sb="41" eb="43">
      <t>チョクセツ</t>
    </rPh>
    <rPh sb="43" eb="45">
      <t>ニュウリョク</t>
    </rPh>
    <rPh sb="46" eb="48">
      <t>ヒツヨウ</t>
    </rPh>
    <rPh sb="49" eb="51">
      <t>ヨウシキ</t>
    </rPh>
    <phoneticPr fontId="3"/>
  </si>
  <si>
    <t>(執行伺)</t>
    <rPh sb="1" eb="3">
      <t>シッコウ</t>
    </rPh>
    <rPh sb="3" eb="4">
      <t>ウカガ</t>
    </rPh>
    <phoneticPr fontId="3"/>
  </si>
  <si>
    <t>事業概要(内容)</t>
    <rPh sb="0" eb="2">
      <t>ジギョウ</t>
    </rPh>
    <rPh sb="2" eb="4">
      <t>ガイヨウ</t>
    </rPh>
    <rPh sb="5" eb="7">
      <t>ナイヨウ</t>
    </rPh>
    <phoneticPr fontId="3"/>
  </si>
  <si>
    <t>仕様書縦覧(期日)</t>
    <rPh sb="0" eb="3">
      <t>シヨウショ</t>
    </rPh>
    <rPh sb="3" eb="5">
      <t>ジュウラン</t>
    </rPh>
    <rPh sb="6" eb="8">
      <t>キジツ</t>
    </rPh>
    <phoneticPr fontId="3"/>
  </si>
  <si>
    <t>仕様書縦覧(場所)</t>
    <rPh sb="0" eb="3">
      <t>シヨウショ</t>
    </rPh>
    <rPh sb="3" eb="5">
      <t>ジュウラン</t>
    </rPh>
    <rPh sb="6" eb="8">
      <t>バショ</t>
    </rPh>
    <phoneticPr fontId="3"/>
  </si>
  <si>
    <t>現場説明(日時)</t>
    <rPh sb="0" eb="2">
      <t>ゲンバ</t>
    </rPh>
    <rPh sb="2" eb="4">
      <t>セツメイ</t>
    </rPh>
    <rPh sb="5" eb="7">
      <t>ニチジ</t>
    </rPh>
    <phoneticPr fontId="3"/>
  </si>
  <si>
    <t>現場説明(場所)</t>
    <rPh sb="0" eb="2">
      <t>ゲンバ</t>
    </rPh>
    <rPh sb="2" eb="4">
      <t>セツメイ</t>
    </rPh>
    <rPh sb="5" eb="7">
      <t>バショ</t>
    </rPh>
    <phoneticPr fontId="3"/>
  </si>
  <si>
    <t>入札(日時)</t>
    <rPh sb="0" eb="2">
      <t>ニュウサツ</t>
    </rPh>
    <rPh sb="3" eb="5">
      <t>ニチジ</t>
    </rPh>
    <phoneticPr fontId="3"/>
  </si>
  <si>
    <t>入札(場所)</t>
    <rPh sb="0" eb="2">
      <t>ニュウサツ</t>
    </rPh>
    <rPh sb="3" eb="5">
      <t>バショ</t>
    </rPh>
    <phoneticPr fontId="3"/>
  </si>
  <si>
    <t>入札(回数)</t>
    <rPh sb="0" eb="2">
      <t>ニュウサツ</t>
    </rPh>
    <rPh sb="3" eb="5">
      <t>カイスウ</t>
    </rPh>
    <phoneticPr fontId="3"/>
  </si>
  <si>
    <t>開札(日時)</t>
    <rPh sb="0" eb="2">
      <t>カイサツ</t>
    </rPh>
    <rPh sb="3" eb="5">
      <t>ニチジ</t>
    </rPh>
    <phoneticPr fontId="3"/>
  </si>
  <si>
    <t>開札(場所)</t>
    <rPh sb="0" eb="2">
      <t>カイサツ</t>
    </rPh>
    <rPh sb="3" eb="5">
      <t>バショ</t>
    </rPh>
    <phoneticPr fontId="3"/>
  </si>
  <si>
    <t>(随意契約理由書兼特例理由書)・・・直接入力項目あり</t>
    <rPh sb="1" eb="3">
      <t>ズイイ</t>
    </rPh>
    <rPh sb="3" eb="5">
      <t>ケイヤク</t>
    </rPh>
    <rPh sb="5" eb="8">
      <t>リユウショ</t>
    </rPh>
    <rPh sb="8" eb="9">
      <t>ケン</t>
    </rPh>
    <rPh sb="9" eb="11">
      <t>トクレイ</t>
    </rPh>
    <rPh sb="11" eb="14">
      <t>リユウショ</t>
    </rPh>
    <rPh sb="18" eb="20">
      <t>チョクセツ</t>
    </rPh>
    <rPh sb="20" eb="22">
      <t>ニュウリョク</t>
    </rPh>
    <rPh sb="22" eb="24">
      <t>コウモク</t>
    </rPh>
    <phoneticPr fontId="3"/>
  </si>
  <si>
    <t>(入札参加業者名簿兼選定理由書)</t>
    <rPh sb="1" eb="3">
      <t>ニュウサツ</t>
    </rPh>
    <rPh sb="3" eb="5">
      <t>サンカ</t>
    </rPh>
    <rPh sb="5" eb="7">
      <t>ギョウシャ</t>
    </rPh>
    <rPh sb="7" eb="9">
      <t>メイボ</t>
    </rPh>
    <rPh sb="9" eb="10">
      <t>ケン</t>
    </rPh>
    <rPh sb="10" eb="12">
      <t>センテイ</t>
    </rPh>
    <rPh sb="12" eb="15">
      <t>リユウショ</t>
    </rPh>
    <phoneticPr fontId="3"/>
  </si>
  <si>
    <t>業者選定理由(名簿記載あり)</t>
    <rPh sb="0" eb="2">
      <t>ギョウシャ</t>
    </rPh>
    <rPh sb="2" eb="4">
      <t>センテイ</t>
    </rPh>
    <rPh sb="4" eb="6">
      <t>リユウ</t>
    </rPh>
    <rPh sb="7" eb="9">
      <t>メイボ</t>
    </rPh>
    <rPh sb="9" eb="11">
      <t>キサイ</t>
    </rPh>
    <phoneticPr fontId="3"/>
  </si>
  <si>
    <t>業者選定理由(市内業者)</t>
    <rPh sb="0" eb="2">
      <t>ギョウシャ</t>
    </rPh>
    <rPh sb="2" eb="4">
      <t>センテイ</t>
    </rPh>
    <rPh sb="4" eb="6">
      <t>リユウ</t>
    </rPh>
    <rPh sb="7" eb="9">
      <t>シナイ</t>
    </rPh>
    <rPh sb="9" eb="11">
      <t>ギョウシャ</t>
    </rPh>
    <phoneticPr fontId="3"/>
  </si>
  <si>
    <t>業者選定理由(取引実績)</t>
    <rPh sb="0" eb="2">
      <t>ギョウシャ</t>
    </rPh>
    <rPh sb="2" eb="4">
      <t>センテイ</t>
    </rPh>
    <rPh sb="4" eb="6">
      <t>リユウ</t>
    </rPh>
    <rPh sb="7" eb="9">
      <t>トリヒキ</t>
    </rPh>
    <rPh sb="9" eb="11">
      <t>ジッセキ</t>
    </rPh>
    <phoneticPr fontId="3"/>
  </si>
  <si>
    <t>業者選定理由(専門技術や資格)</t>
    <rPh sb="0" eb="2">
      <t>ギョウシャ</t>
    </rPh>
    <rPh sb="2" eb="4">
      <t>センテイ</t>
    </rPh>
    <rPh sb="4" eb="6">
      <t>リユウ</t>
    </rPh>
    <rPh sb="7" eb="9">
      <t>センモン</t>
    </rPh>
    <rPh sb="9" eb="11">
      <t>ギジュツ</t>
    </rPh>
    <rPh sb="12" eb="14">
      <t>シカク</t>
    </rPh>
    <phoneticPr fontId="3"/>
  </si>
  <si>
    <t>(入札参加業者名簿兼選定理由書の「業者一覧」欄)</t>
    <rPh sb="1" eb="3">
      <t>ニュウサツ</t>
    </rPh>
    <rPh sb="3" eb="5">
      <t>サンカ</t>
    </rPh>
    <rPh sb="5" eb="7">
      <t>ギョウシャ</t>
    </rPh>
    <rPh sb="7" eb="9">
      <t>メイボ</t>
    </rPh>
    <rPh sb="9" eb="10">
      <t>ケン</t>
    </rPh>
    <rPh sb="10" eb="12">
      <t>センテイ</t>
    </rPh>
    <rPh sb="12" eb="15">
      <t>リユウショ</t>
    </rPh>
    <rPh sb="17" eb="19">
      <t>ギョウシャ</t>
    </rPh>
    <rPh sb="19" eb="21">
      <t>イチラン</t>
    </rPh>
    <rPh sb="22" eb="23">
      <t>ラン</t>
    </rPh>
    <phoneticPr fontId="3"/>
  </si>
  <si>
    <t>(入札通知書)・・・入札参加行者名簿兼選定理由書で直接入力した１０者までは宛先を自動転記</t>
    <rPh sb="1" eb="3">
      <t>ニュウサツ</t>
    </rPh>
    <rPh sb="3" eb="6">
      <t>ツウチショ</t>
    </rPh>
    <rPh sb="10" eb="12">
      <t>ニュウサツ</t>
    </rPh>
    <rPh sb="12" eb="14">
      <t>サンカ</t>
    </rPh>
    <rPh sb="14" eb="15">
      <t>ギョウ</t>
    </rPh>
    <rPh sb="15" eb="16">
      <t>シャ</t>
    </rPh>
    <rPh sb="16" eb="18">
      <t>メイボ</t>
    </rPh>
    <rPh sb="18" eb="19">
      <t>ケン</t>
    </rPh>
    <rPh sb="19" eb="21">
      <t>センテイ</t>
    </rPh>
    <rPh sb="21" eb="24">
      <t>リユウショ</t>
    </rPh>
    <rPh sb="25" eb="27">
      <t>チョクセツ</t>
    </rPh>
    <rPh sb="27" eb="29">
      <t>ニュウリョク</t>
    </rPh>
    <rPh sb="33" eb="34">
      <t>シャ</t>
    </rPh>
    <rPh sb="37" eb="39">
      <t>アテサキ</t>
    </rPh>
    <rPh sb="40" eb="42">
      <t>ジドウ</t>
    </rPh>
    <rPh sb="42" eb="44">
      <t>テンキ</t>
    </rPh>
    <phoneticPr fontId="3"/>
  </si>
  <si>
    <t>入札通知書(文書番号)</t>
    <rPh sb="0" eb="2">
      <t>ニュウサツ</t>
    </rPh>
    <rPh sb="2" eb="5">
      <t>ツウチショ</t>
    </rPh>
    <rPh sb="6" eb="8">
      <t>ブンショ</t>
    </rPh>
    <rPh sb="8" eb="10">
      <t>バンゴウ</t>
    </rPh>
    <phoneticPr fontId="3"/>
  </si>
  <si>
    <t>入札通知書(発送日)</t>
    <rPh sb="0" eb="2">
      <t>ニュウサツ</t>
    </rPh>
    <rPh sb="2" eb="5">
      <t>ツウチショ</t>
    </rPh>
    <rPh sb="6" eb="8">
      <t>ハッソウ</t>
    </rPh>
    <rPh sb="8" eb="9">
      <t>ビ</t>
    </rPh>
    <phoneticPr fontId="3"/>
  </si>
  <si>
    <t>職氏名を入力。(課長以上)</t>
    <rPh sb="0" eb="1">
      <t>ショク</t>
    </rPh>
    <rPh sb="1" eb="3">
      <t>シメイ</t>
    </rPh>
    <rPh sb="4" eb="6">
      <t>ニュウリョク</t>
    </rPh>
    <rPh sb="8" eb="9">
      <t>カ</t>
    </rPh>
    <rPh sb="9" eb="10">
      <t>チョウ</t>
    </rPh>
    <rPh sb="10" eb="12">
      <t>イジョウ</t>
    </rPh>
    <phoneticPr fontId="3"/>
  </si>
  <si>
    <t>(縦覧確認書)</t>
    <rPh sb="1" eb="3">
      <t>ジュウラン</t>
    </rPh>
    <rPh sb="3" eb="6">
      <t>カクニンショ</t>
    </rPh>
    <phoneticPr fontId="3"/>
  </si>
  <si>
    <t>(仕様書(概要))・・・直接入力項目あり</t>
    <rPh sb="1" eb="3">
      <t>シヨウ</t>
    </rPh>
    <rPh sb="3" eb="4">
      <t>ショ</t>
    </rPh>
    <rPh sb="5" eb="7">
      <t>ガイヨウ</t>
    </rPh>
    <rPh sb="12" eb="14">
      <t>チョクセツ</t>
    </rPh>
    <rPh sb="14" eb="16">
      <t>ニュウリョク</t>
    </rPh>
    <rPh sb="16" eb="18">
      <t>コウモク</t>
    </rPh>
    <phoneticPr fontId="3"/>
  </si>
  <si>
    <t>(積算書(正))・・・直接入力項目あり</t>
    <rPh sb="1" eb="3">
      <t>セキサン</t>
    </rPh>
    <rPh sb="3" eb="4">
      <t>ショ</t>
    </rPh>
    <rPh sb="5" eb="6">
      <t>セイ</t>
    </rPh>
    <rPh sb="11" eb="13">
      <t>チョクセツ</t>
    </rPh>
    <rPh sb="13" eb="15">
      <t>ニュウリョク</t>
    </rPh>
    <rPh sb="15" eb="17">
      <t>コウモク</t>
    </rPh>
    <phoneticPr fontId="3"/>
  </si>
  <si>
    <t>(積算書(副)金額なし)・・・積算書(正)より自動転記</t>
    <rPh sb="1" eb="3">
      <t>セキサン</t>
    </rPh>
    <rPh sb="3" eb="4">
      <t>ショ</t>
    </rPh>
    <rPh sb="5" eb="6">
      <t>フク</t>
    </rPh>
    <rPh sb="7" eb="9">
      <t>キンガク</t>
    </rPh>
    <rPh sb="15" eb="17">
      <t>セキサン</t>
    </rPh>
    <rPh sb="17" eb="18">
      <t>ショ</t>
    </rPh>
    <rPh sb="19" eb="20">
      <t>セイ</t>
    </rPh>
    <rPh sb="23" eb="25">
      <t>ジドウ</t>
    </rPh>
    <rPh sb="25" eb="27">
      <t>テンキ</t>
    </rPh>
    <phoneticPr fontId="3"/>
  </si>
  <si>
    <t>(予定価格調書)・・・直接入力項目あり</t>
    <rPh sb="1" eb="3">
      <t>ヨテイ</t>
    </rPh>
    <rPh sb="3" eb="5">
      <t>カカク</t>
    </rPh>
    <rPh sb="5" eb="7">
      <t>チョウショ</t>
    </rPh>
    <rPh sb="11" eb="13">
      <t>チョクセツ</t>
    </rPh>
    <rPh sb="13" eb="15">
      <t>ニュウリョク</t>
    </rPh>
    <rPh sb="15" eb="17">
      <t>コウモク</t>
    </rPh>
    <phoneticPr fontId="3"/>
  </si>
  <si>
    <t>(入札結果調書)・・・直接入力項目あり</t>
    <rPh sb="1" eb="3">
      <t>ニュウサツ</t>
    </rPh>
    <rPh sb="3" eb="5">
      <t>ケッカ</t>
    </rPh>
    <rPh sb="5" eb="7">
      <t>チョウショ</t>
    </rPh>
    <rPh sb="11" eb="13">
      <t>チョクセツ</t>
    </rPh>
    <rPh sb="13" eb="15">
      <t>ニュウリョク</t>
    </rPh>
    <rPh sb="15" eb="17">
      <t>コウモク</t>
    </rPh>
    <phoneticPr fontId="3"/>
  </si>
  <si>
    <t>(検査野帳・検査復命書・検収調書)</t>
    <rPh sb="1" eb="3">
      <t>ケンサ</t>
    </rPh>
    <rPh sb="3" eb="4">
      <t>ノ</t>
    </rPh>
    <rPh sb="4" eb="5">
      <t>チョウ</t>
    </rPh>
    <rPh sb="6" eb="8">
      <t>ケンサ</t>
    </rPh>
    <rPh sb="8" eb="10">
      <t>フクメイ</t>
    </rPh>
    <rPh sb="10" eb="11">
      <t>ショ</t>
    </rPh>
    <rPh sb="12" eb="14">
      <t>ケンシュウ</t>
    </rPh>
    <rPh sb="14" eb="16">
      <t>チョウショ</t>
    </rPh>
    <phoneticPr fontId="3"/>
  </si>
  <si>
    <t>完了(納入)日</t>
    <rPh sb="0" eb="2">
      <t>カンリョウ</t>
    </rPh>
    <rPh sb="3" eb="5">
      <t>ノウニュウ</t>
    </rPh>
    <rPh sb="6" eb="7">
      <t>ビ</t>
    </rPh>
    <phoneticPr fontId="3"/>
  </si>
  <si>
    <t>請負対象額(税込)</t>
    <rPh sb="0" eb="2">
      <t>ウケオイ</t>
    </rPh>
    <rPh sb="2" eb="4">
      <t>タイショウ</t>
    </rPh>
    <rPh sb="4" eb="5">
      <t>ガク</t>
    </rPh>
    <rPh sb="6" eb="8">
      <t>ゼイコ</t>
    </rPh>
    <phoneticPr fontId="3"/>
  </si>
  <si>
    <t>納品書、写真等検収を確認できる書類の貼り付け欄
(裏面添付可)</t>
    <rPh sb="0" eb="3">
      <t>ノウヒンショ</t>
    </rPh>
    <rPh sb="4" eb="7">
      <t>シャシンナド</t>
    </rPh>
    <rPh sb="7" eb="9">
      <t>ケンシュウ</t>
    </rPh>
    <rPh sb="10" eb="12">
      <t>カクニン</t>
    </rPh>
    <rPh sb="15" eb="17">
      <t>ショルイ</t>
    </rPh>
    <rPh sb="18" eb="19">
      <t>ハ</t>
    </rPh>
    <rPh sb="20" eb="21">
      <t>ツ</t>
    </rPh>
    <rPh sb="22" eb="23">
      <t>ラン</t>
    </rPh>
    <rPh sb="25" eb="27">
      <t>ウラメン</t>
    </rPh>
    <rPh sb="27" eb="29">
      <t>テンプ</t>
    </rPh>
    <rPh sb="29" eb="30">
      <t>カ</t>
    </rPh>
    <phoneticPr fontId="3"/>
  </si>
  <si>
    <t>(</t>
  </si>
  <si>
    <t>実施
(納入)
場所</t>
    <rPh sb="0" eb="2">
      <t>ジッシ</t>
    </rPh>
    <rPh sb="4" eb="6">
      <t>ノウニュウ</t>
    </rPh>
    <rPh sb="8" eb="10">
      <t>バショ</t>
    </rPh>
    <phoneticPr fontId="3"/>
  </si>
  <si>
    <t>請負対象額
(支出予定額)</t>
    <rPh sb="0" eb="2">
      <t>ウケオイ</t>
    </rPh>
    <rPh sb="2" eb="4">
      <t>タイショウ</t>
    </rPh>
    <rPh sb="4" eb="5">
      <t>ガク</t>
    </rPh>
    <rPh sb="7" eb="9">
      <t>シシュツ</t>
    </rPh>
    <rPh sb="9" eb="11">
      <t>ヨテイ</t>
    </rPh>
    <rPh sb="11" eb="12">
      <t>ガク</t>
    </rPh>
    <phoneticPr fontId="3"/>
  </si>
  <si>
    <t>仕様書(概要)</t>
    <rPh sb="0" eb="3">
      <t>シヨウショ</t>
    </rPh>
    <rPh sb="4" eb="6">
      <t>ガイヨウ</t>
    </rPh>
    <phoneticPr fontId="3"/>
  </si>
  <si>
    <t>縦覧確認者(自署)</t>
    <rPh sb="0" eb="2">
      <t>ジュウラン</t>
    </rPh>
    <rPh sb="2" eb="4">
      <t>カクニン</t>
    </rPh>
    <rPh sb="4" eb="5">
      <t>シャ</t>
    </rPh>
    <rPh sb="6" eb="8">
      <t>ジショ</t>
    </rPh>
    <phoneticPr fontId="3"/>
  </si>
  <si>
    <t>選定理由
(「○」をつける)</t>
    <rPh sb="0" eb="2">
      <t>センテイ</t>
    </rPh>
    <rPh sb="2" eb="4">
      <t>リユウ</t>
    </rPh>
    <phoneticPr fontId="3"/>
  </si>
  <si>
    <t>(検査伺・検査通知書))</t>
    <rPh sb="1" eb="3">
      <t>ケンサ</t>
    </rPh>
    <rPh sb="3" eb="4">
      <t>ウカガ</t>
    </rPh>
    <phoneticPr fontId="3"/>
  </si>
  <si>
    <t>(契約日)</t>
    <rPh sb="1" eb="4">
      <t>ケイヤクビ</t>
    </rPh>
    <phoneticPr fontId="3"/>
  </si>
  <si>
    <t>契約金額(税抜)</t>
    <rPh sb="0" eb="3">
      <t>ケイヤクキン</t>
    </rPh>
    <rPh sb="3" eb="4">
      <t>ガク</t>
    </rPh>
    <rPh sb="5" eb="7">
      <t>ゼイヌキ</t>
    </rPh>
    <phoneticPr fontId="3"/>
  </si>
  <si>
    <t>税率</t>
    <rPh sb="0" eb="2">
      <t>ゼイリツ</t>
    </rPh>
    <phoneticPr fontId="3"/>
  </si>
  <si>
    <t>請負対象額(税込)</t>
    <rPh sb="0" eb="2">
      <t>ウケオイ</t>
    </rPh>
    <rPh sb="2" eb="4">
      <t>タイショウ</t>
    </rPh>
    <rPh sb="4" eb="5">
      <t>ガク</t>
    </rPh>
    <rPh sb="6" eb="8">
      <t>ゼイコミ</t>
    </rPh>
    <phoneticPr fontId="2"/>
  </si>
  <si>
    <t>請負対象額(税抜)</t>
    <rPh sb="0" eb="2">
      <t>ウケオイ</t>
    </rPh>
    <rPh sb="2" eb="4">
      <t>タイショウ</t>
    </rPh>
    <rPh sb="4" eb="5">
      <t>ガク</t>
    </rPh>
    <rPh sb="6" eb="8">
      <t>ゼイヌキ</t>
    </rPh>
    <phoneticPr fontId="3"/>
  </si>
  <si>
    <t>契約確認</t>
    <rPh sb="0" eb="2">
      <t>ケイヤク</t>
    </rPh>
    <rPh sb="2" eb="4">
      <t>カクニン</t>
    </rPh>
    <phoneticPr fontId="2"/>
  </si>
  <si>
    <t>計画照合</t>
    <rPh sb="0" eb="2">
      <t>ケイカク</t>
    </rPh>
    <rPh sb="2" eb="4">
      <t>ショウゴウ</t>
    </rPh>
    <phoneticPr fontId="2"/>
  </si>
  <si>
    <t>予算照合</t>
    <rPh sb="0" eb="2">
      <t>ヨサン</t>
    </rPh>
    <rPh sb="2" eb="4">
      <t>ショウゴウ</t>
    </rPh>
    <phoneticPr fontId="2"/>
  </si>
  <si>
    <t>次長</t>
    <rPh sb="0" eb="2">
      <t>ジチョウ</t>
    </rPh>
    <phoneticPr fontId="2"/>
  </si>
  <si>
    <t>部長</t>
    <rPh sb="0" eb="2">
      <t>ブチョウ</t>
    </rPh>
    <phoneticPr fontId="2"/>
  </si>
  <si>
    <t>副市長</t>
    <rPh sb="0" eb="3">
      <t>フクシチョウ</t>
    </rPh>
    <phoneticPr fontId="2"/>
  </si>
  <si>
    <t>市長</t>
    <rPh sb="0" eb="1">
      <t>シ</t>
    </rPh>
    <rPh sb="1" eb="2">
      <t>チョウ</t>
    </rPh>
    <phoneticPr fontId="2"/>
  </si>
  <si>
    <t>決裁区分設定
(決裁を要しない※を入力してください。)</t>
    <rPh sb="0" eb="2">
      <t>ケッサイ</t>
    </rPh>
    <rPh sb="2" eb="4">
      <t>クブン</t>
    </rPh>
    <rPh sb="4" eb="6">
      <t>セッテイ</t>
    </rPh>
    <rPh sb="8" eb="10">
      <t>ケッサイ</t>
    </rPh>
    <rPh sb="11" eb="12">
      <t>ヨウ</t>
    </rPh>
    <rPh sb="17" eb="19">
      <t>ニュウリョク</t>
    </rPh>
    <phoneticPr fontId="2"/>
  </si>
  <si>
    <t>実施年度</t>
    <rPh sb="0" eb="2">
      <t>ジッシ</t>
    </rPh>
    <rPh sb="2" eb="4">
      <t>ネンド</t>
    </rPh>
    <phoneticPr fontId="2"/>
  </si>
  <si>
    <t>　 〃 　(開始予定日)</t>
    <rPh sb="6" eb="8">
      <t>カイシ</t>
    </rPh>
    <rPh sb="8" eb="11">
      <t>ヨテイビ</t>
    </rPh>
    <phoneticPr fontId="3"/>
  </si>
  <si>
    <t>　 〃 　(終了予定)</t>
    <rPh sb="6" eb="8">
      <t>シュウリョウ</t>
    </rPh>
    <rPh sb="8" eb="10">
      <t>ヨテイ</t>
    </rPh>
    <phoneticPr fontId="3"/>
  </si>
  <si>
    <t>西暦で入力</t>
    <rPh sb="0" eb="2">
      <t>セイレキ</t>
    </rPh>
    <rPh sb="3" eb="5">
      <t>ニュウリョク</t>
    </rPh>
    <phoneticPr fontId="3"/>
  </si>
  <si>
    <t xml:space="preserve"> 〃 (時間)</t>
    <rPh sb="4" eb="6">
      <t>ジカン</t>
    </rPh>
    <phoneticPr fontId="3"/>
  </si>
  <si>
    <t>即時開札する</t>
    <rPh sb="0" eb="2">
      <t>ソクジ</t>
    </rPh>
    <rPh sb="2" eb="4">
      <t>カイサツ</t>
    </rPh>
    <phoneticPr fontId="2"/>
  </si>
  <si>
    <t>期日を西暦で入力するか、FAX送信など</t>
    <rPh sb="0" eb="2">
      <t>キジツ</t>
    </rPh>
    <rPh sb="3" eb="5">
      <t>セイレキ</t>
    </rPh>
    <rPh sb="6" eb="8">
      <t>ニュウリョク</t>
    </rPh>
    <rPh sb="15" eb="17">
      <t>ソウシン</t>
    </rPh>
    <phoneticPr fontId="3"/>
  </si>
  <si>
    <t>期日を西暦で入力するか、実施しないなど</t>
    <rPh sb="0" eb="2">
      <t>キジツ</t>
    </rPh>
    <rPh sb="3" eb="5">
      <t>セイレキ</t>
    </rPh>
    <rPh sb="6" eb="8">
      <t>ニュウリョク</t>
    </rPh>
    <rPh sb="12" eb="14">
      <t>ジッシ</t>
    </rPh>
    <phoneticPr fontId="3"/>
  </si>
  <si>
    <t>具体的な実施場所を入力する。</t>
    <rPh sb="0" eb="3">
      <t>グタイテキ</t>
    </rPh>
    <rPh sb="4" eb="6">
      <t>ジッシ</t>
    </rPh>
    <rPh sb="6" eb="8">
      <t>バショ</t>
    </rPh>
    <rPh sb="9" eb="11">
      <t>ニュウリョク</t>
    </rPh>
    <phoneticPr fontId="3"/>
  </si>
  <si>
    <t>「入札書」「見積書」「入札書及び見積明細」「入札書及び積算書」「現車見積」など</t>
    <rPh sb="1" eb="3">
      <t>ニュウサツ</t>
    </rPh>
    <rPh sb="3" eb="4">
      <t>ショ</t>
    </rPh>
    <rPh sb="6" eb="9">
      <t>ミツモリショ</t>
    </rPh>
    <rPh sb="11" eb="13">
      <t>ニュウサツ</t>
    </rPh>
    <rPh sb="13" eb="14">
      <t>ショ</t>
    </rPh>
    <rPh sb="14" eb="15">
      <t>オヨ</t>
    </rPh>
    <rPh sb="16" eb="18">
      <t>ミツモリ</t>
    </rPh>
    <rPh sb="18" eb="20">
      <t>メイサイ</t>
    </rPh>
    <rPh sb="22" eb="24">
      <t>ニュウサツ</t>
    </rPh>
    <rPh sb="24" eb="25">
      <t>ショ</t>
    </rPh>
    <rPh sb="25" eb="26">
      <t>オヨ</t>
    </rPh>
    <rPh sb="27" eb="29">
      <t>セキサン</t>
    </rPh>
    <rPh sb="29" eb="30">
      <t>ショ</t>
    </rPh>
    <rPh sb="32" eb="33">
      <t>ゲン</t>
    </rPh>
    <rPh sb="33" eb="34">
      <t>シャ</t>
    </rPh>
    <rPh sb="34" eb="36">
      <t>ミツモリ</t>
    </rPh>
    <phoneticPr fontId="3"/>
  </si>
  <si>
    <t>時間を入力</t>
    <rPh sb="0" eb="2">
      <t>ジカン</t>
    </rPh>
    <rPh sb="3" eb="5">
      <t>ニュウリョク</t>
    </rPh>
    <phoneticPr fontId="3"/>
  </si>
  <si>
    <t>記載のとおり</t>
    <rPh sb="0" eb="2">
      <t>キサイ</t>
    </rPh>
    <phoneticPr fontId="3"/>
  </si>
  <si>
    <t>契約日</t>
    <rPh sb="0" eb="3">
      <t>ケイヤクビ</t>
    </rPh>
    <phoneticPr fontId="3"/>
  </si>
  <si>
    <t>印</t>
    <rPh sb="0" eb="1">
      <t>イン</t>
    </rPh>
    <phoneticPr fontId="2"/>
  </si>
  <si>
    <t>合議先の決裁区分として「部長」「課長」を入力</t>
    <rPh sb="0" eb="1">
      <t>アイ</t>
    </rPh>
    <rPh sb="1" eb="2">
      <t>ギ</t>
    </rPh>
    <rPh sb="2" eb="3">
      <t>サキ</t>
    </rPh>
    <rPh sb="4" eb="6">
      <t>ケッサイ</t>
    </rPh>
    <rPh sb="6" eb="8">
      <t>クブン</t>
    </rPh>
    <rPh sb="12" eb="14">
      <t>ブチョウ</t>
    </rPh>
    <rPh sb="16" eb="18">
      <t>カチョウ</t>
    </rPh>
    <rPh sb="20" eb="22">
      <t>ニュウリョク</t>
    </rPh>
    <phoneticPr fontId="3"/>
  </si>
  <si>
    <t>Ｖｅｒ．３　　　：平成３０年０３月２５日修正</t>
    <phoneticPr fontId="3"/>
  </si>
  <si>
    <t>入札参加者名簿に記載されている。</t>
    <phoneticPr fontId="3"/>
  </si>
  <si>
    <t>(必須条件)</t>
    <phoneticPr fontId="3"/>
  </si>
  <si>
    <t>市内に本社がある。</t>
    <rPh sb="0" eb="2">
      <t>シナイ</t>
    </rPh>
    <rPh sb="3" eb="5">
      <t>ホンシャ</t>
    </rPh>
    <phoneticPr fontId="3"/>
  </si>
  <si>
    <t>(選択条件)</t>
    <phoneticPr fontId="3"/>
  </si>
  <si>
    <t>市内に営業所がある。</t>
    <phoneticPr fontId="3"/>
  </si>
  <si>
    <t>直前２カ年間で市との取引実績がある。</t>
    <phoneticPr fontId="3"/>
  </si>
  <si>
    <t>専門的な知識や経験を有している。</t>
    <phoneticPr fontId="3"/>
  </si>
  <si>
    <t>単位</t>
    <rPh sb="0" eb="2">
      <t>タンイ</t>
    </rPh>
    <phoneticPr fontId="3"/>
  </si>
  <si>
    <t>公印</t>
    <rPh sb="0" eb="2">
      <t>コウイン</t>
    </rPh>
    <phoneticPr fontId="3"/>
  </si>
  <si>
    <t>指名通知書</t>
    <phoneticPr fontId="2"/>
  </si>
  <si>
    <t>契約金額　(税込)</t>
    <rPh sb="0" eb="3">
      <t>ケイヤクキン</t>
    </rPh>
    <rPh sb="3" eb="4">
      <t>ガク</t>
    </rPh>
    <rPh sb="6" eb="8">
      <t>ゼイコ</t>
    </rPh>
    <phoneticPr fontId="3"/>
  </si>
  <si>
    <t>契約金額　(税込)</t>
    <rPh sb="0" eb="2">
      <t>ケイヤク</t>
    </rPh>
    <rPh sb="2" eb="3">
      <t>キン</t>
    </rPh>
    <rPh sb="3" eb="4">
      <t>ガク</t>
    </rPh>
    <rPh sb="6" eb="8">
      <t>ゼイコ</t>
    </rPh>
    <phoneticPr fontId="3"/>
  </si>
  <si>
    <t>中事業</t>
    <rPh sb="0" eb="1">
      <t>チュウ</t>
    </rPh>
    <rPh sb="1" eb="3">
      <t>ジギョウ</t>
    </rPh>
    <phoneticPr fontId="3"/>
  </si>
  <si>
    <t>予算(番号･名称)</t>
    <rPh sb="0" eb="2">
      <t>ヨサン</t>
    </rPh>
    <rPh sb="3" eb="5">
      <t>バンゴウ</t>
    </rPh>
    <rPh sb="6" eb="8">
      <t>メイショウ</t>
    </rPh>
    <phoneticPr fontId="3"/>
  </si>
  <si>
    <t>〃</t>
    <phoneticPr fontId="3"/>
  </si>
  <si>
    <t>別に公告文を作る場合は、
このシートは不要です。</t>
    <rPh sb="0" eb="1">
      <t>ベツ</t>
    </rPh>
    <rPh sb="2" eb="5">
      <t>コウコクブン</t>
    </rPh>
    <rPh sb="6" eb="7">
      <t>ツク</t>
    </rPh>
    <rPh sb="8" eb="10">
      <t>バアイ</t>
    </rPh>
    <rPh sb="19" eb="21">
      <t>フヨウ</t>
    </rPh>
    <phoneticPr fontId="2"/>
  </si>
  <si>
    <t>別に公告文を作る場合は、
このシートの1枚目は
不要です。</t>
    <rPh sb="0" eb="1">
      <t>ベツ</t>
    </rPh>
    <rPh sb="2" eb="5">
      <t>コウコクブン</t>
    </rPh>
    <rPh sb="6" eb="7">
      <t>ツク</t>
    </rPh>
    <rPh sb="8" eb="10">
      <t>バアイ</t>
    </rPh>
    <rPh sb="20" eb="22">
      <t>マイメ</t>
    </rPh>
    <rPh sb="24" eb="26">
      <t>フヨウ</t>
    </rPh>
    <phoneticPr fontId="2"/>
  </si>
  <si>
    <t>第1回目</t>
    <rPh sb="0" eb="1">
      <t>ダイ</t>
    </rPh>
    <rPh sb="2" eb="3">
      <t>カイ</t>
    </rPh>
    <rPh sb="3" eb="4">
      <t>メ</t>
    </rPh>
    <phoneticPr fontId="3"/>
  </si>
  <si>
    <t>第2回目</t>
    <rPh sb="0" eb="1">
      <t>ダイ</t>
    </rPh>
    <rPh sb="2" eb="4">
      <t>カイメ</t>
    </rPh>
    <phoneticPr fontId="3"/>
  </si>
  <si>
    <t>第3回目</t>
    <rPh sb="0" eb="1">
      <t>ダイ</t>
    </rPh>
    <rPh sb="2" eb="4">
      <t>カイメ</t>
    </rPh>
    <phoneticPr fontId="3"/>
  </si>
  <si>
    <t>←「検査場所」を入力</t>
    <rPh sb="2" eb="4">
      <t>ケンサ</t>
    </rPh>
    <rPh sb="4" eb="6">
      <t>バショ</t>
    </rPh>
    <rPh sb="8" eb="10">
      <t>ニュウリョク</t>
    </rPh>
    <phoneticPr fontId="3"/>
  </si>
  <si>
    <t>検査日時</t>
    <rPh sb="0" eb="2">
      <t>ケンサ</t>
    </rPh>
    <rPh sb="2" eb="3">
      <t>ビ</t>
    </rPh>
    <rPh sb="3" eb="4">
      <t>ジ</t>
    </rPh>
    <phoneticPr fontId="3"/>
  </si>
  <si>
    <t>検査内容</t>
    <phoneticPr fontId="2"/>
  </si>
  <si>
    <t>検査事項</t>
    <rPh sb="0" eb="2">
      <t>ケンサ</t>
    </rPh>
    <rPh sb="2" eb="4">
      <t>ジコウ</t>
    </rPh>
    <phoneticPr fontId="2"/>
  </si>
  <si>
    <t>中間検査</t>
    <rPh sb="0" eb="2">
      <t>チュウカン</t>
    </rPh>
    <rPh sb="2" eb="4">
      <t>ケンサ</t>
    </rPh>
    <phoneticPr fontId="2"/>
  </si>
  <si>
    <t>検査結果</t>
    <rPh sb="0" eb="2">
      <t>ケンサ</t>
    </rPh>
    <rPh sb="2" eb="4">
      <t>ケッカ</t>
    </rPh>
    <phoneticPr fontId="2"/>
  </si>
  <si>
    <t>検査内容</t>
    <phoneticPr fontId="3"/>
  </si>
  <si>
    <t>契約金額を税抜で入力</t>
    <rPh sb="0" eb="2">
      <t>ケイヤク</t>
    </rPh>
    <rPh sb="2" eb="4">
      <t>キンガク</t>
    </rPh>
    <rPh sb="5" eb="7">
      <t>ゼイヌキ</t>
    </rPh>
    <rPh sb="8" eb="10">
      <t>ニュウリョク</t>
    </rPh>
    <phoneticPr fontId="3"/>
  </si>
  <si>
    <t>雲南市長　様</t>
    <rPh sb="0" eb="2">
      <t>ウンナン</t>
    </rPh>
    <rPh sb="2" eb="4">
      <t>シチョウ</t>
    </rPh>
    <rPh sb="5" eb="6">
      <t>サマ</t>
    </rPh>
    <phoneticPr fontId="3"/>
  </si>
  <si>
    <t>監督員</t>
    <rPh sb="0" eb="2">
      <t>カントク</t>
    </rPh>
    <rPh sb="2" eb="3">
      <t>イン</t>
    </rPh>
    <phoneticPr fontId="3"/>
  </si>
  <si>
    <t>別封予定価格調書のとおり</t>
    <rPh sb="0" eb="2">
      <t>ベップウ</t>
    </rPh>
    <rPh sb="2" eb="4">
      <t>ヨテイ</t>
    </rPh>
    <rPh sb="4" eb="6">
      <t>カカク</t>
    </rPh>
    <rPh sb="6" eb="8">
      <t>チョウショ</t>
    </rPh>
    <phoneticPr fontId="3"/>
  </si>
  <si>
    <t>設けない</t>
    <rPh sb="0" eb="1">
      <t>モウ</t>
    </rPh>
    <phoneticPr fontId="3"/>
  </si>
  <si>
    <t>＊＊＊</t>
    <phoneticPr fontId="3"/>
  </si>
  <si>
    <t>監督職員(職氏名)正</t>
    <rPh sb="0" eb="2">
      <t>カントク</t>
    </rPh>
    <rPh sb="2" eb="4">
      <t>ショクイン</t>
    </rPh>
    <rPh sb="5" eb="6">
      <t>ショク</t>
    </rPh>
    <rPh sb="6" eb="8">
      <t>シメイ</t>
    </rPh>
    <rPh sb="9" eb="10">
      <t>セイ</t>
    </rPh>
    <phoneticPr fontId="3"/>
  </si>
  <si>
    <t>監督職員(職氏名)副</t>
    <rPh sb="0" eb="2">
      <t>カントク</t>
    </rPh>
    <rPh sb="2" eb="4">
      <t>ショクイン</t>
    </rPh>
    <rPh sb="5" eb="6">
      <t>ショク</t>
    </rPh>
    <rPh sb="6" eb="8">
      <t>シメイ</t>
    </rPh>
    <rPh sb="9" eb="10">
      <t>フク</t>
    </rPh>
    <phoneticPr fontId="3"/>
  </si>
  <si>
    <t>監督職員（正）</t>
    <rPh sb="0" eb="2">
      <t>カントク</t>
    </rPh>
    <rPh sb="2" eb="4">
      <t>ショクイン</t>
    </rPh>
    <rPh sb="5" eb="6">
      <t>セイ</t>
    </rPh>
    <phoneticPr fontId="3"/>
  </si>
  <si>
    <t>監督職員（副）</t>
    <rPh sb="0" eb="2">
      <t>カントク</t>
    </rPh>
    <rPh sb="2" eb="4">
      <t>ショクイン</t>
    </rPh>
    <rPh sb="5" eb="6">
      <t>フク</t>
    </rPh>
    <phoneticPr fontId="3"/>
  </si>
  <si>
    <t>入札執行者(職氏名)</t>
    <rPh sb="0" eb="2">
      <t>ニュウサツ</t>
    </rPh>
    <rPh sb="2" eb="5">
      <t>シッコウシャ</t>
    </rPh>
    <phoneticPr fontId="3"/>
  </si>
  <si>
    <t>入札事務担当者①(職氏名)</t>
    <rPh sb="0" eb="2">
      <t>ニュウサツ</t>
    </rPh>
    <rPh sb="2" eb="4">
      <t>ジム</t>
    </rPh>
    <rPh sb="4" eb="6">
      <t>タントウ</t>
    </rPh>
    <rPh sb="6" eb="7">
      <t>シャ</t>
    </rPh>
    <phoneticPr fontId="3"/>
  </si>
  <si>
    <t>入札事務担当者②(職氏名)</t>
    <rPh sb="0" eb="2">
      <t>ニュウサツ</t>
    </rPh>
    <rPh sb="2" eb="4">
      <t>ジム</t>
    </rPh>
    <rPh sb="4" eb="6">
      <t>タントウ</t>
    </rPh>
    <rPh sb="6" eb="7">
      <t>シャ</t>
    </rPh>
    <phoneticPr fontId="3"/>
  </si>
  <si>
    <t>設　計　書</t>
    <rPh sb="0" eb="1">
      <t>セツ</t>
    </rPh>
    <rPh sb="2" eb="3">
      <t>ケイ</t>
    </rPh>
    <rPh sb="4" eb="5">
      <t>ショ</t>
    </rPh>
    <phoneticPr fontId="3"/>
  </si>
  <si>
    <t>仕　様　書</t>
    <rPh sb="0" eb="1">
      <t>シ</t>
    </rPh>
    <rPh sb="2" eb="3">
      <t>サマ</t>
    </rPh>
    <rPh sb="4" eb="5">
      <t>ショ</t>
    </rPh>
    <phoneticPr fontId="3"/>
  </si>
  <si>
    <t>確　認　欄</t>
    <rPh sb="0" eb="1">
      <t>アキラ</t>
    </rPh>
    <rPh sb="2" eb="3">
      <t>シノブ</t>
    </rPh>
    <rPh sb="4" eb="5">
      <t>ラン</t>
    </rPh>
    <phoneticPr fontId="3"/>
  </si>
  <si>
    <t>✓</t>
  </si>
  <si>
    <t>(　　)　</t>
    <phoneticPr fontId="3"/>
  </si>
  <si>
    <t>現場検査及び机上検査を実施する</t>
    <phoneticPr fontId="2"/>
  </si>
  <si>
    <t>検収調書による対応とする</t>
    <phoneticPr fontId="2"/>
  </si>
  <si>
    <t>机上(書類)検査を実施する</t>
    <phoneticPr fontId="2"/>
  </si>
  <si>
    <t>)</t>
    <phoneticPr fontId="2"/>
  </si>
  <si>
    <t>(　　)　</t>
    <phoneticPr fontId="3"/>
  </si>
  <si>
    <t>「現場検査及び机上検査」</t>
    <phoneticPr fontId="2"/>
  </si>
  <si>
    <t>担当者の立会による書類審査を行うことをいう。</t>
    <phoneticPr fontId="2"/>
  </si>
  <si>
    <t>「検収調書対応」</t>
    <phoneticPr fontId="2"/>
  </si>
  <si>
    <t>担当者及び業者の立会のもと現場検査を行い、その後、担当者の立会による書類審査を行う。</t>
    <phoneticPr fontId="2"/>
  </si>
  <si>
    <t>「机上(書類)検査」</t>
    <phoneticPr fontId="2"/>
  </si>
  <si>
    <t>令和　　年度
第　　　　号</t>
  </si>
  <si>
    <t>選択</t>
    <rPh sb="0" eb="2">
      <t>センタク</t>
    </rPh>
    <phoneticPr fontId="3"/>
  </si>
  <si>
    <t>契約方法</t>
    <rPh sb="0" eb="2">
      <t>ケイヤク</t>
    </rPh>
    <rPh sb="2" eb="4">
      <t>ホウホウ</t>
    </rPh>
    <phoneticPr fontId="3"/>
  </si>
  <si>
    <t>雲南市木次町里方</t>
    <rPh sb="0" eb="2">
      <t>ウンナン</t>
    </rPh>
    <rPh sb="2" eb="3">
      <t>シ</t>
    </rPh>
    <rPh sb="3" eb="6">
      <t>キスキチョウ</t>
    </rPh>
    <rPh sb="6" eb="7">
      <t>サト</t>
    </rPh>
    <rPh sb="7" eb="8">
      <t>ガタ</t>
    </rPh>
    <phoneticPr fontId="3"/>
  </si>
  <si>
    <t>実施しない</t>
    <rPh sb="0" eb="2">
      <t>ジッシ</t>
    </rPh>
    <phoneticPr fontId="3"/>
  </si>
  <si>
    <t>「１回」又は「３回」を選択する。郵便入札や見積書入札は１回。</t>
    <rPh sb="2" eb="3">
      <t>カイ</t>
    </rPh>
    <rPh sb="4" eb="5">
      <t>マタ</t>
    </rPh>
    <rPh sb="8" eb="9">
      <t>カイ</t>
    </rPh>
    <rPh sb="11" eb="13">
      <t>センタク</t>
    </rPh>
    <rPh sb="16" eb="18">
      <t>ユウビン</t>
    </rPh>
    <rPh sb="18" eb="20">
      <t>ニュウサツ</t>
    </rPh>
    <rPh sb="21" eb="24">
      <t>ミツモリショ</t>
    </rPh>
    <rPh sb="24" eb="26">
      <t>ニュウサツ</t>
    </rPh>
    <rPh sb="28" eb="29">
      <t>カイ</t>
    </rPh>
    <phoneticPr fontId="3"/>
  </si>
  <si>
    <t>設計書(明細)</t>
    <rPh sb="0" eb="1">
      <t>セツ</t>
    </rPh>
    <rPh sb="1" eb="2">
      <t>ケイ</t>
    </rPh>
    <rPh sb="2" eb="3">
      <t>ショ</t>
    </rPh>
    <rPh sb="4" eb="6">
      <t>メイサイ</t>
    </rPh>
    <phoneticPr fontId="3"/>
  </si>
  <si>
    <t>仕様書(明細)</t>
    <rPh sb="0" eb="1">
      <t>シ</t>
    </rPh>
    <rPh sb="1" eb="2">
      <t>サマ</t>
    </rPh>
    <rPh sb="2" eb="3">
      <t>ショ</t>
    </rPh>
    <rPh sb="4" eb="6">
      <t>メイサイ</t>
    </rPh>
    <phoneticPr fontId="3"/>
  </si>
  <si>
    <t>令和</t>
    <rPh sb="0" eb="1">
      <t>レイ</t>
    </rPh>
    <rPh sb="1" eb="2">
      <t>ワ</t>
    </rPh>
    <phoneticPr fontId="3"/>
  </si>
  <si>
    <t>　上記のとおり復命します。</t>
    <phoneticPr fontId="3"/>
  </si>
  <si>
    <t>令和　　年度
第　　　　号</t>
    <rPh sb="0" eb="2">
      <t>レイワ</t>
    </rPh>
    <phoneticPr fontId="2"/>
  </si>
  <si>
    <t>令和</t>
    <rPh sb="0" eb="2">
      <t>レイワ</t>
    </rPh>
    <phoneticPr fontId="3"/>
  </si>
  <si>
    <t>対象額が30万円未満で随意契約を行い、かつ契約手続きを省略するとき
(令167条の2第1項第1号)</t>
    <rPh sb="0" eb="2">
      <t>タイショウ</t>
    </rPh>
    <rPh sb="2" eb="3">
      <t>ガク</t>
    </rPh>
    <rPh sb="6" eb="8">
      <t>マンエン</t>
    </rPh>
    <rPh sb="8" eb="10">
      <t>ミマン</t>
    </rPh>
    <rPh sb="11" eb="13">
      <t>ズイイ</t>
    </rPh>
    <rPh sb="13" eb="15">
      <t>ケイヤク</t>
    </rPh>
    <rPh sb="16" eb="17">
      <t>オコナ</t>
    </rPh>
    <rPh sb="21" eb="23">
      <t>ケイヤク</t>
    </rPh>
    <rPh sb="23" eb="25">
      <t>テツヅ</t>
    </rPh>
    <rPh sb="27" eb="29">
      <t>ショウリャク</t>
    </rPh>
    <rPh sb="35" eb="36">
      <t>レイ</t>
    </rPh>
    <rPh sb="39" eb="40">
      <t>ジョウ</t>
    </rPh>
    <rPh sb="42" eb="43">
      <t>ダイ</t>
    </rPh>
    <rPh sb="44" eb="45">
      <t>コウ</t>
    </rPh>
    <rPh sb="45" eb="46">
      <t>ダイ</t>
    </rPh>
    <rPh sb="47" eb="48">
      <t>ゴウ</t>
    </rPh>
    <phoneticPr fontId="3"/>
  </si>
  <si>
    <t>30万円未満の修繕、委託、物品に限定して、担当課長以外の管理職に実施確認を委任する。</t>
    <rPh sb="25" eb="27">
      <t>イガイ</t>
    </rPh>
    <rPh sb="28" eb="30">
      <t>カンリ</t>
    </rPh>
    <rPh sb="30" eb="31">
      <t>ショク</t>
    </rPh>
    <phoneticPr fontId="2"/>
  </si>
  <si>
    <t>検査復命書</t>
  </si>
  <si>
    <t>検収調書</t>
    <rPh sb="0" eb="2">
      <t>ケンシュウ</t>
    </rPh>
    <phoneticPr fontId="2"/>
  </si>
  <si>
    <t>完了(納入)日・検査実施伺日</t>
    <rPh sb="0" eb="2">
      <t>カンリョウ</t>
    </rPh>
    <rPh sb="3" eb="5">
      <t>ノウニュウ</t>
    </rPh>
    <rPh sb="6" eb="7">
      <t>ビ</t>
    </rPh>
    <rPh sb="8" eb="10">
      <t>ケンサ</t>
    </rPh>
    <rPh sb="10" eb="12">
      <t>ジッシ</t>
    </rPh>
    <rPh sb="12" eb="13">
      <t>ウカガイ</t>
    </rPh>
    <rPh sb="13" eb="14">
      <t>ビ</t>
    </rPh>
    <phoneticPr fontId="3"/>
  </si>
  <si>
    <t>検査予定日</t>
    <rPh sb="0" eb="2">
      <t>ケンサ</t>
    </rPh>
    <rPh sb="2" eb="4">
      <t>ヨテイ</t>
    </rPh>
    <rPh sb="4" eb="5">
      <t>ビ</t>
    </rPh>
    <phoneticPr fontId="3"/>
  </si>
  <si>
    <t>検査予定時間</t>
    <rPh sb="0" eb="2">
      <t>ケンサ</t>
    </rPh>
    <rPh sb="2" eb="4">
      <t>ヨテイ</t>
    </rPh>
    <rPh sb="4" eb="6">
      <t>ジカン</t>
    </rPh>
    <phoneticPr fontId="3"/>
  </si>
  <si>
    <t>雲南市長　石飛　厚志</t>
    <rPh sb="0" eb="2">
      <t>ウンナン</t>
    </rPh>
    <rPh sb="2" eb="4">
      <t>シチョウ</t>
    </rPh>
    <phoneticPr fontId="3"/>
  </si>
  <si>
    <t>※検査監・検査官印のないものは無効である。</t>
    <rPh sb="1" eb="3">
      <t>ケンサ</t>
    </rPh>
    <rPh sb="3" eb="4">
      <t>カン</t>
    </rPh>
    <rPh sb="5" eb="8">
      <t>ケンサカン</t>
    </rPh>
    <rPh sb="8" eb="9">
      <t>イン</t>
    </rPh>
    <rPh sb="15" eb="17">
      <t>ムコウ</t>
    </rPh>
    <phoneticPr fontId="3"/>
  </si>
  <si>
    <t>作成後は、担当者印を押印し、決裁を受ける前に、検査監・検査官に回付して指示を受けること。</t>
    <rPh sb="0" eb="3">
      <t>サクセイゴ</t>
    </rPh>
    <rPh sb="5" eb="7">
      <t>タントウ</t>
    </rPh>
    <rPh sb="7" eb="8">
      <t>シャ</t>
    </rPh>
    <rPh sb="8" eb="9">
      <t>イン</t>
    </rPh>
    <rPh sb="10" eb="12">
      <t>オウイン</t>
    </rPh>
    <rPh sb="14" eb="16">
      <t>ケッサイ</t>
    </rPh>
    <rPh sb="17" eb="18">
      <t>ウ</t>
    </rPh>
    <rPh sb="20" eb="21">
      <t>マエ</t>
    </rPh>
    <rPh sb="23" eb="25">
      <t>ケンサ</t>
    </rPh>
    <rPh sb="25" eb="26">
      <t>カン</t>
    </rPh>
    <rPh sb="27" eb="30">
      <t>ケンサカン</t>
    </rPh>
    <rPh sb="31" eb="33">
      <t>カイフ</t>
    </rPh>
    <rPh sb="35" eb="37">
      <t>シジ</t>
    </rPh>
    <rPh sb="38" eb="39">
      <t>ウ</t>
    </rPh>
    <phoneticPr fontId="3"/>
  </si>
  <si>
    <t>○</t>
    <phoneticPr fontId="3"/>
  </si>
  <si>
    <t>Ｖｅｒ．４　　　：令和　元年０５月１０日修正</t>
  </si>
  <si>
    <t>Ｖｅｒ．５　　　：令和　３年０４月０７日修正</t>
    <rPh sb="9" eb="10">
      <t>レイ</t>
    </rPh>
    <rPh sb="10" eb="11">
      <t>ワ</t>
    </rPh>
    <rPh sb="13" eb="14">
      <t>ネン</t>
    </rPh>
    <phoneticPr fontId="3"/>
  </si>
  <si>
    <t>請負対象額(税抜)</t>
    <rPh sb="0" eb="2">
      <t>ウケオイ</t>
    </rPh>
    <rPh sb="2" eb="4">
      <t>タイショウ</t>
    </rPh>
    <rPh sb="4" eb="5">
      <t>ガク</t>
    </rPh>
    <rPh sb="6" eb="7">
      <t>ゼイ</t>
    </rPh>
    <rPh sb="7" eb="8">
      <t>ヌ</t>
    </rPh>
    <phoneticPr fontId="3"/>
  </si>
  <si>
    <t>請負対象額(税込)</t>
    <rPh sb="0" eb="2">
      <t>ウケオイ</t>
    </rPh>
    <rPh sb="2" eb="4">
      <t>タイショウ</t>
    </rPh>
    <rPh sb="4" eb="5">
      <t>ガク</t>
    </rPh>
    <rPh sb="6" eb="7">
      <t>ゼイ</t>
    </rPh>
    <rPh sb="7" eb="8">
      <t>コミ</t>
    </rPh>
    <phoneticPr fontId="3"/>
  </si>
  <si>
    <t>※</t>
    <phoneticPr fontId="2"/>
  </si>
  <si>
    <t>検査監</t>
  </si>
  <si>
    <t>指示事項(検査監・検査官)</t>
    <rPh sb="0" eb="2">
      <t>シジ</t>
    </rPh>
    <rPh sb="2" eb="4">
      <t>ジコウ</t>
    </rPh>
    <rPh sb="5" eb="7">
      <t>ケンサ</t>
    </rPh>
    <rPh sb="7" eb="8">
      <t>カン</t>
    </rPh>
    <rPh sb="9" eb="12">
      <t>ケンサカン</t>
    </rPh>
    <phoneticPr fontId="3"/>
  </si>
  <si>
    <t>8'</t>
    <phoneticPr fontId="3"/>
  </si>
  <si>
    <t>内線</t>
    <rPh sb="0" eb="2">
      <t>ナイセン</t>
    </rPh>
    <phoneticPr fontId="3"/>
  </si>
  <si>
    <t>Ｖｅｒ．６　　　：令和　４年０４月２３日修正</t>
    <rPh sb="9" eb="10">
      <t>レイ</t>
    </rPh>
    <rPh sb="10" eb="11">
      <t>ワ</t>
    </rPh>
    <rPh sb="13" eb="14">
      <t>ネン</t>
    </rPh>
    <phoneticPr fontId="3"/>
  </si>
  <si>
    <t>入札書及び見積明細</t>
  </si>
  <si>
    <t>起案者の職氏名、内線番号を入力</t>
    <rPh sb="0" eb="2">
      <t>キアン</t>
    </rPh>
    <rPh sb="2" eb="3">
      <t>シャ</t>
    </rPh>
    <rPh sb="4" eb="5">
      <t>ショク</t>
    </rPh>
    <rPh sb="5" eb="7">
      <t>シメイ</t>
    </rPh>
    <rPh sb="8" eb="10">
      <t>ナイセン</t>
    </rPh>
    <rPh sb="10" eb="12">
      <t>バンゴウ</t>
    </rPh>
    <rPh sb="13" eb="15">
      <t>ニュウリョク</t>
    </rPh>
    <phoneticPr fontId="3"/>
  </si>
  <si>
    <t>工事・業務名</t>
    <rPh sb="0" eb="2">
      <t>コウジ</t>
    </rPh>
    <rPh sb="3" eb="5">
      <t>ギョウム</t>
    </rPh>
    <rPh sb="5" eb="6">
      <t>メイ</t>
    </rPh>
    <phoneticPr fontId="29"/>
  </si>
  <si>
    <t>入札の日時</t>
    <rPh sb="0" eb="2">
      <t>ニュウサツ</t>
    </rPh>
    <rPh sb="3" eb="5">
      <t>ニチジ</t>
    </rPh>
    <phoneticPr fontId="29"/>
  </si>
  <si>
    <t>契約方法</t>
    <rPh sb="0" eb="2">
      <t>ケイヤク</t>
    </rPh>
    <rPh sb="2" eb="4">
      <t>ホウホウ</t>
    </rPh>
    <phoneticPr fontId="29"/>
  </si>
  <si>
    <t>入札者氏名</t>
    <rPh sb="0" eb="3">
      <t>ニュウサツシャ</t>
    </rPh>
    <rPh sb="3" eb="5">
      <t>シメイ</t>
    </rPh>
    <phoneticPr fontId="29"/>
  </si>
  <si>
    <t>入札金額</t>
    <rPh sb="0" eb="2">
      <t>ニュウサツ</t>
    </rPh>
    <rPh sb="2" eb="4">
      <t>キンガク</t>
    </rPh>
    <phoneticPr fontId="29"/>
  </si>
  <si>
    <t>順位</t>
    <rPh sb="0" eb="2">
      <t>ジュンイ</t>
    </rPh>
    <phoneticPr fontId="29"/>
  </si>
  <si>
    <t>第2回</t>
    <rPh sb="0" eb="1">
      <t>ダイ</t>
    </rPh>
    <rPh sb="2" eb="3">
      <t>カイ</t>
    </rPh>
    <phoneticPr fontId="29"/>
  </si>
  <si>
    <t>第3回</t>
    <rPh sb="0" eb="1">
      <t>ダイ</t>
    </rPh>
    <rPh sb="2" eb="3">
      <t>カイ</t>
    </rPh>
    <phoneticPr fontId="29"/>
  </si>
  <si>
    <t>※記入例
契約相手方がシルバー人材センターのため随意契約とする(令167条の2第1項第3号に基づく)。</t>
    <rPh sb="1" eb="3">
      <t>キニュウ</t>
    </rPh>
    <rPh sb="3" eb="4">
      <t>レイ</t>
    </rPh>
    <rPh sb="5" eb="7">
      <t>ケイヤク</t>
    </rPh>
    <rPh sb="7" eb="10">
      <t>アイテガタ</t>
    </rPh>
    <rPh sb="15" eb="17">
      <t>ジンザイ</t>
    </rPh>
    <rPh sb="24" eb="26">
      <t>ズイイ</t>
    </rPh>
    <rPh sb="26" eb="28">
      <t>ケイヤク</t>
    </rPh>
    <rPh sb="32" eb="33">
      <t>レイ</t>
    </rPh>
    <rPh sb="36" eb="37">
      <t>ジョウ</t>
    </rPh>
    <rPh sb="39" eb="40">
      <t>ダイ</t>
    </rPh>
    <rPh sb="41" eb="42">
      <t>コウ</t>
    </rPh>
    <rPh sb="42" eb="43">
      <t>ダイ</t>
    </rPh>
    <rPh sb="44" eb="45">
      <t>ゴウ</t>
    </rPh>
    <rPh sb="46" eb="47">
      <t>モト</t>
    </rPh>
    <phoneticPr fontId="3"/>
  </si>
  <si>
    <t>※記入例
名簿登載業者のうち、契約履行が可能な業者が少数のため。</t>
    <rPh sb="1" eb="3">
      <t>キニュウ</t>
    </rPh>
    <rPh sb="3" eb="4">
      <t>レイ</t>
    </rPh>
    <rPh sb="5" eb="7">
      <t>メイボ</t>
    </rPh>
    <rPh sb="7" eb="9">
      <t>トウサイ</t>
    </rPh>
    <rPh sb="9" eb="11">
      <t>ギョウシャ</t>
    </rPh>
    <rPh sb="15" eb="17">
      <t>ケイヤク</t>
    </rPh>
    <rPh sb="17" eb="19">
      <t>リコウ</t>
    </rPh>
    <rPh sb="20" eb="22">
      <t>カノウ</t>
    </rPh>
    <rPh sb="23" eb="25">
      <t>ギョウシャ</t>
    </rPh>
    <rPh sb="26" eb="28">
      <t>ショウスウ</t>
    </rPh>
    <phoneticPr fontId="3"/>
  </si>
  <si>
    <t>※記入例
政府により価格が定められており、予定価格が定められないため。</t>
    <rPh sb="1" eb="3">
      <t>キニュウ</t>
    </rPh>
    <rPh sb="3" eb="4">
      <t>レイ</t>
    </rPh>
    <rPh sb="5" eb="7">
      <t>セイフ</t>
    </rPh>
    <rPh sb="10" eb="12">
      <t>カカク</t>
    </rPh>
    <rPh sb="13" eb="14">
      <t>サダ</t>
    </rPh>
    <rPh sb="21" eb="23">
      <t>ヨテイ</t>
    </rPh>
    <rPh sb="23" eb="25">
      <t>カカク</t>
    </rPh>
    <rPh sb="26" eb="27">
      <t>サダ</t>
    </rPh>
    <phoneticPr fontId="3"/>
  </si>
  <si>
    <t>※記入例
島根県より土地の譲渡を受けるため。</t>
    <rPh sb="1" eb="3">
      <t>キニュウ</t>
    </rPh>
    <rPh sb="3" eb="4">
      <t>レイ</t>
    </rPh>
    <rPh sb="5" eb="8">
      <t>シマネケン</t>
    </rPh>
    <rPh sb="10" eb="12">
      <t>トチ</t>
    </rPh>
    <rPh sb="13" eb="15">
      <t>ジョウト</t>
    </rPh>
    <rPh sb="16" eb="17">
      <t>ウ</t>
    </rPh>
    <phoneticPr fontId="3"/>
  </si>
  <si>
    <t>※記入例
競り売りによる売買のため、契約を省略する。</t>
    <rPh sb="1" eb="3">
      <t>キニュウ</t>
    </rPh>
    <rPh sb="3" eb="4">
      <t>レイ</t>
    </rPh>
    <rPh sb="5" eb="6">
      <t>セ</t>
    </rPh>
    <rPh sb="7" eb="8">
      <t>ウ</t>
    </rPh>
    <rPh sb="12" eb="14">
      <t>バイバイ</t>
    </rPh>
    <rPh sb="18" eb="20">
      <t>ケイヤク</t>
    </rPh>
    <rPh sb="21" eb="23">
      <t>ショウリャク</t>
    </rPh>
    <phoneticPr fontId="3"/>
  </si>
  <si>
    <t>Ｖｅｒ．７　　　：令和　４年１０月　１日修正</t>
    <rPh sb="9" eb="10">
      <t>レイ</t>
    </rPh>
    <rPh sb="10" eb="11">
      <t>ワ</t>
    </rPh>
    <rPh sb="13" eb="14">
      <t>ネン</t>
    </rPh>
    <phoneticPr fontId="3"/>
  </si>
  <si>
    <t>※記入例
予定価格が３０万円未満のため随意契約とする（地方自治法施行令第167条の2第1項第1号に基づく）。</t>
    <rPh sb="1" eb="3">
      <t>キニュウ</t>
    </rPh>
    <rPh sb="3" eb="4">
      <t>レイ</t>
    </rPh>
    <rPh sb="5" eb="7">
      <t>ヨテイ</t>
    </rPh>
    <rPh sb="7" eb="9">
      <t>カカク</t>
    </rPh>
    <rPh sb="12" eb="14">
      <t>マンエン</t>
    </rPh>
    <rPh sb="14" eb="16">
      <t>ミマン</t>
    </rPh>
    <rPh sb="19" eb="21">
      <t>ズイイ</t>
    </rPh>
    <rPh sb="21" eb="23">
      <t>ケイヤク</t>
    </rPh>
    <rPh sb="35" eb="36">
      <t>ダイ</t>
    </rPh>
    <rPh sb="39" eb="40">
      <t>ジョウ</t>
    </rPh>
    <rPh sb="42" eb="43">
      <t>ダイ</t>
    </rPh>
    <rPh sb="44" eb="45">
      <t>コウ</t>
    </rPh>
    <rPh sb="45" eb="46">
      <t>ダイ</t>
    </rPh>
    <rPh sb="47" eb="48">
      <t>ゴウ</t>
    </rPh>
    <rPh sb="49" eb="50">
      <t>モト</t>
    </rPh>
    <phoneticPr fontId="3"/>
  </si>
  <si>
    <t>2323</t>
    <phoneticPr fontId="3"/>
  </si>
  <si>
    <t>一般競争入札</t>
  </si>
  <si>
    <t>ホームページ</t>
  </si>
  <si>
    <t>実施しない</t>
  </si>
  <si>
    <t>3回</t>
  </si>
  <si>
    <t>うんなん暮らし推進課　主幹　丹波　鉄也</t>
    <rPh sb="11" eb="13">
      <t>シュカン</t>
    </rPh>
    <rPh sb="14" eb="19">
      <t>タンバ</t>
    </rPh>
    <phoneticPr fontId="2"/>
  </si>
  <si>
    <t>うんなん暮らし推進課　副主幹　藤江　未奈</t>
    <rPh sb="11" eb="14">
      <t>フクシュカン</t>
    </rPh>
    <rPh sb="15" eb="17">
      <t>フジエ</t>
    </rPh>
    <rPh sb="18" eb="19">
      <t>ミ</t>
    </rPh>
    <rPh sb="19" eb="20">
      <t>ナ</t>
    </rPh>
    <phoneticPr fontId="2"/>
  </si>
  <si>
    <t>一般会計</t>
    <rPh sb="0" eb="4">
      <t>イッパンカイケイ</t>
    </rPh>
    <phoneticPr fontId="3"/>
  </si>
  <si>
    <t>総務費</t>
    <rPh sb="0" eb="3">
      <t>ソウムヒ</t>
    </rPh>
    <phoneticPr fontId="3"/>
  </si>
  <si>
    <t>総務管理費</t>
    <rPh sb="0" eb="2">
      <t>ソウム</t>
    </rPh>
    <rPh sb="2" eb="4">
      <t>カンリ</t>
    </rPh>
    <rPh sb="4" eb="5">
      <t>ヒ</t>
    </rPh>
    <phoneticPr fontId="3"/>
  </si>
  <si>
    <t>公共交通対策費</t>
    <rPh sb="0" eb="2">
      <t>コウキョウ</t>
    </rPh>
    <rPh sb="2" eb="4">
      <t>コウツウ</t>
    </rPh>
    <rPh sb="4" eb="6">
      <t>タイサク</t>
    </rPh>
    <rPh sb="6" eb="7">
      <t>ヒ</t>
    </rPh>
    <phoneticPr fontId="3"/>
  </si>
  <si>
    <t>市民バス整備事業</t>
    <rPh sb="0" eb="2">
      <t>シミン</t>
    </rPh>
    <rPh sb="4" eb="6">
      <t>セイビ</t>
    </rPh>
    <rPh sb="6" eb="8">
      <t>ジギョウ</t>
    </rPh>
    <phoneticPr fontId="3"/>
  </si>
  <si>
    <t>備品購入費　ほか</t>
    <rPh sb="0" eb="4">
      <t>ビヒンコウニュウ</t>
    </rPh>
    <rPh sb="4" eb="5">
      <t>ヒ</t>
    </rPh>
    <phoneticPr fontId="3"/>
  </si>
  <si>
    <t>機械器具費　ほか</t>
    <rPh sb="0" eb="2">
      <t>キカイ</t>
    </rPh>
    <rPh sb="2" eb="4">
      <t>キグ</t>
    </rPh>
    <rPh sb="4" eb="5">
      <t>ヒ</t>
    </rPh>
    <phoneticPr fontId="3"/>
  </si>
  <si>
    <t>掛合マツダ　有限会社</t>
    <rPh sb="0" eb="2">
      <t>カケヤ</t>
    </rPh>
    <rPh sb="6" eb="10">
      <t>ユウゲンガイシャ</t>
    </rPh>
    <phoneticPr fontId="3"/>
  </si>
  <si>
    <t>有限会社　大東自動車整備工場</t>
    <rPh sb="0" eb="4">
      <t>ユウゲンガイシャ</t>
    </rPh>
    <rPh sb="5" eb="7">
      <t>ダイトウ</t>
    </rPh>
    <rPh sb="7" eb="10">
      <t>ジドウシャ</t>
    </rPh>
    <rPh sb="10" eb="12">
      <t>セイビ</t>
    </rPh>
    <rPh sb="12" eb="14">
      <t>コウジョウ</t>
    </rPh>
    <phoneticPr fontId="3"/>
  </si>
  <si>
    <t>掛合マツダ有限会社　代表取締役　中澤　豊和</t>
    <rPh sb="0" eb="2">
      <t>カケヤ</t>
    </rPh>
    <rPh sb="5" eb="9">
      <t>ユウゲンガイシャ</t>
    </rPh>
    <rPh sb="10" eb="15">
      <t>ダイヒョウトリシマリヤク</t>
    </rPh>
    <rPh sb="16" eb="18">
      <t>ナカザワ</t>
    </rPh>
    <rPh sb="19" eb="21">
      <t>トヨカズ</t>
    </rPh>
    <phoneticPr fontId="3"/>
  </si>
  <si>
    <t>掛合マツダ有限会社</t>
    <rPh sb="0" eb="2">
      <t>カケヤ</t>
    </rPh>
    <rPh sb="5" eb="9">
      <t>ユウゲンガイシャ</t>
    </rPh>
    <phoneticPr fontId="3"/>
  </si>
  <si>
    <t>管理検査監　飯島　昭</t>
    <rPh sb="0" eb="2">
      <t>カンリ</t>
    </rPh>
    <rPh sb="2" eb="4">
      <t>ケンサ</t>
    </rPh>
    <rPh sb="4" eb="5">
      <t>カン</t>
    </rPh>
    <rPh sb="6" eb="8">
      <t>イイジマ</t>
    </rPh>
    <rPh sb="9" eb="10">
      <t>アキラ</t>
    </rPh>
    <phoneticPr fontId="3"/>
  </si>
  <si>
    <t>主幹　丹波鉄也</t>
    <rPh sb="0" eb="2">
      <t>シュカン</t>
    </rPh>
    <rPh sb="3" eb="5">
      <t>タンバ</t>
    </rPh>
    <rPh sb="5" eb="7">
      <t>テツヤ</t>
    </rPh>
    <phoneticPr fontId="3"/>
  </si>
  <si>
    <t>主任主事　渡部楽平</t>
    <rPh sb="0" eb="2">
      <t>シュニン</t>
    </rPh>
    <rPh sb="2" eb="4">
      <t>シュジ</t>
    </rPh>
    <rPh sb="5" eb="6">
      <t>ワタ</t>
    </rPh>
    <rPh sb="6" eb="7">
      <t>ブ</t>
    </rPh>
    <rPh sb="7" eb="9">
      <t>ラクヘイ</t>
    </rPh>
    <phoneticPr fontId="3"/>
  </si>
  <si>
    <t>掛合マツダ有限会社　落部　勇</t>
    <rPh sb="0" eb="2">
      <t>カケヤ</t>
    </rPh>
    <rPh sb="5" eb="9">
      <t>ユウゲンガイシャ</t>
    </rPh>
    <rPh sb="10" eb="12">
      <t>オチベ</t>
    </rPh>
    <rPh sb="13" eb="14">
      <t>イサム</t>
    </rPh>
    <phoneticPr fontId="3"/>
  </si>
  <si>
    <t>雲南市民バス更新事業</t>
    <phoneticPr fontId="2"/>
  </si>
  <si>
    <t>58人乗り4WDバス車：1台</t>
    <rPh sb="2" eb="3">
      <t>ニン</t>
    </rPh>
    <rPh sb="3" eb="4">
      <t>ノ</t>
    </rPh>
    <rPh sb="10" eb="11">
      <t>クルマ</t>
    </rPh>
    <rPh sb="13" eb="14">
      <t>ダイ</t>
    </rPh>
    <phoneticPr fontId="2"/>
  </si>
  <si>
    <t>雨</t>
    <rPh sb="0" eb="1">
      <t>アメ</t>
    </rPh>
    <phoneticPr fontId="3"/>
  </si>
  <si>
    <t>雲南市民バス更新事業
（58人乗り4WD）</t>
    <rPh sb="14" eb="15">
      <t>ニン</t>
    </rPh>
    <rPh sb="15" eb="16">
      <t>ノ</t>
    </rPh>
    <phoneticPr fontId="2"/>
  </si>
  <si>
    <t>1台</t>
    <phoneticPr fontId="2"/>
  </si>
  <si>
    <t>令和6年度</t>
    <rPh sb="0" eb="1">
      <t>レイ</t>
    </rPh>
    <rPh sb="1" eb="2">
      <t>ワ</t>
    </rPh>
    <rPh sb="3" eb="5">
      <t>ネンド</t>
    </rPh>
    <rPh sb="4" eb="5">
      <t>ド</t>
    </rPh>
    <phoneticPr fontId="3"/>
  </si>
  <si>
    <t>副主幹　藤江未奈</t>
    <rPh sb="0" eb="3">
      <t>フクシュカン</t>
    </rPh>
    <rPh sb="4" eb="6">
      <t>フジエ</t>
    </rPh>
    <rPh sb="6" eb="7">
      <t>ミ</t>
    </rPh>
    <rPh sb="7" eb="8">
      <t>ナ</t>
    </rPh>
    <phoneticPr fontId="3"/>
  </si>
  <si>
    <t>雲南市民バス（２９人乗り４WD）更新事業</t>
    <rPh sb="0" eb="2">
      <t>ウンナン</t>
    </rPh>
    <rPh sb="2" eb="4">
      <t>シミン</t>
    </rPh>
    <rPh sb="9" eb="10">
      <t>ニン</t>
    </rPh>
    <rPh sb="10" eb="11">
      <t>ノ</t>
    </rPh>
    <rPh sb="16" eb="18">
      <t>コウシン</t>
    </rPh>
    <rPh sb="18" eb="20">
      <t>ジギョウ</t>
    </rPh>
    <phoneticPr fontId="2"/>
  </si>
  <si>
    <t>副主幹　藤江未奈</t>
    <rPh sb="0" eb="1">
      <t>フク</t>
    </rPh>
    <rPh sb="1" eb="3">
      <t>シュカン</t>
    </rPh>
    <rPh sb="4" eb="6">
      <t>フジエ</t>
    </rPh>
    <rPh sb="6" eb="7">
      <t>ミ</t>
    </rPh>
    <rPh sb="7" eb="8">
      <t>ナ</t>
    </rPh>
    <phoneticPr fontId="3"/>
  </si>
  <si>
    <t>交通政策室　室長　加藤健一</t>
    <rPh sb="0" eb="2">
      <t>コウツウ</t>
    </rPh>
    <rPh sb="2" eb="4">
      <t>セイサク</t>
    </rPh>
    <rPh sb="4" eb="5">
      <t>シツ</t>
    </rPh>
    <rPh sb="6" eb="8">
      <t>シツチョウ</t>
    </rPh>
    <rPh sb="9" eb="11">
      <t>カトウ</t>
    </rPh>
    <rPh sb="11" eb="13">
      <t>ケンイチ</t>
    </rPh>
    <phoneticPr fontId="3"/>
  </si>
  <si>
    <t>交通政策室　室長　加藤健一</t>
    <rPh sb="0" eb="2">
      <t>コウツウ</t>
    </rPh>
    <rPh sb="2" eb="4">
      <t>セイサク</t>
    </rPh>
    <rPh sb="4" eb="5">
      <t>シツ</t>
    </rPh>
    <rPh sb="6" eb="8">
      <t>シツチョウ</t>
    </rPh>
    <rPh sb="9" eb="11">
      <t>カトウ</t>
    </rPh>
    <rPh sb="11" eb="13">
      <t>ケンイチ</t>
    </rPh>
    <phoneticPr fontId="2"/>
  </si>
  <si>
    <t>現在ある市民バスは老朽化した車両が多く、計画的に更新していく必要があるため。</t>
    <rPh sb="0" eb="2">
      <t>ゲンザイ</t>
    </rPh>
    <rPh sb="4" eb="6">
      <t>シミン</t>
    </rPh>
    <rPh sb="9" eb="12">
      <t>ロウキュウカ</t>
    </rPh>
    <rPh sb="14" eb="16">
      <t>シャリョウ</t>
    </rPh>
    <rPh sb="17" eb="18">
      <t>オオ</t>
    </rPh>
    <rPh sb="20" eb="23">
      <t>ケイカクテキ</t>
    </rPh>
    <rPh sb="24" eb="26">
      <t>コウシン</t>
    </rPh>
    <rPh sb="30" eb="32">
      <t>ヒツヨウ</t>
    </rPh>
    <phoneticPr fontId="2"/>
  </si>
  <si>
    <t>29人乗り４ＷＤのバス車両を2台購入する。</t>
    <phoneticPr fontId="2"/>
  </si>
  <si>
    <t>令和6年5月8日（水）から令和6年5月16日（木）</t>
    <rPh sb="0" eb="1">
      <t>レイ</t>
    </rPh>
    <rPh sb="1" eb="2">
      <t>カズ</t>
    </rPh>
    <rPh sb="3" eb="4">
      <t>ネン</t>
    </rPh>
    <rPh sb="5" eb="6">
      <t>ガツ</t>
    </rPh>
    <rPh sb="7" eb="8">
      <t>ニチ</t>
    </rPh>
    <rPh sb="9" eb="10">
      <t>スイ</t>
    </rPh>
    <rPh sb="13" eb="14">
      <t>レイ</t>
    </rPh>
    <rPh sb="14" eb="15">
      <t>カズ</t>
    </rPh>
    <rPh sb="16" eb="17">
      <t>ネン</t>
    </rPh>
    <rPh sb="18" eb="19">
      <t>ガツ</t>
    </rPh>
    <rPh sb="21" eb="22">
      <t>ニチ</t>
    </rPh>
    <rPh sb="23" eb="24">
      <t>モク</t>
    </rPh>
    <phoneticPr fontId="2"/>
  </si>
  <si>
    <t>雲南市役所2階204会議室</t>
    <rPh sb="0" eb="3">
      <t>ウンナンシ</t>
    </rPh>
    <rPh sb="3" eb="5">
      <t>ヤクショ</t>
    </rPh>
    <rPh sb="6" eb="7">
      <t>カイ</t>
    </rPh>
    <rPh sb="10" eb="13">
      <t>カイギシツ</t>
    </rPh>
    <phoneticPr fontId="2"/>
  </si>
  <si>
    <t>室長</t>
    <rPh sb="0" eb="2">
      <t>シツチョウ</t>
    </rPh>
    <phoneticPr fontId="3"/>
  </si>
  <si>
    <t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t>
    <rPh sb="286" eb="287">
      <t>カ</t>
    </rPh>
    <rPh sb="313" eb="314">
      <t>スイ</t>
    </rPh>
    <phoneticPr fontId="3"/>
  </si>
  <si>
    <t>政策企画部　うんなん暮らし推進課　交通政策室</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</si>
</sst>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5" formatCode="&quot;¥&quot;#,##0;&quot;¥&quot;\-#,##0"/>
    <numFmt numFmtId="6" formatCode="&quot;¥&quot;#,##0;[Red]&quot;¥&quot;\-#,##0"/>
    <numFmt numFmtId="176" formatCode="#,##0_ "/>
    <numFmt numFmtId="177" formatCode="[&lt;=999]000;[&lt;=9999]000\-00;000\-0000"/>
    <numFmt numFmtId="178" formatCode="[$-411]ggge&quot;年&quot;m&quot;月&quot;d&quot;日&quot;;@"/>
    <numFmt numFmtId="179" formatCode="#,##0;&quot;△ &quot;#,##0"/>
    <numFmt numFmtId="180" formatCode="[$-411]ge\.m\.d\(aaa\)"/>
    <numFmt numFmtId="181" formatCode="0_);[Red]\(0\)"/>
    <numFmt numFmtId="182" formatCode="&quot;¥&quot;#,##0_);[Red]\(&quot;¥&quot;#,##0\)"/>
    <numFmt numFmtId="183" formatCode="[$-411]ggge&quot;年&quot;m&quot;月&quot;d&quot;日&quot;\(aaa\)"/>
    <numFmt numFmtId="184" formatCode="h:mm;@"/>
    <numFmt numFmtId="185" formatCode="#,##0.0;&quot;△ &quot;#,##0.0"/>
    <numFmt numFmtId="186" formatCode="00"/>
  </numFmts>
  <fonts count="30">
    <font>
      <sz val="10"/>
      <color theme="1"/>
      <name val="HGｺﾞｼｯｸM"/>
      <family val="3"/>
      <charset val="128"/>
    </font>
    <font>
      <sz val="11"/>
      <name val="ＭＳ Ｐゴシック"/>
      <family val="3"/>
      <charset val="128"/>
    </font>
    <font>
      <sz val="6"/>
      <name val="HGｺﾞｼｯｸM"/>
      <family val="3"/>
      <charset val="128"/>
    </font>
    <font>
      <sz val="6"/>
      <name val="ＭＳ Ｐゴシック"/>
      <family val="3"/>
      <charset val="128"/>
    </font>
    <font>
      <sz val="11"/>
      <name val="ＭＳ Ｐ明朝"/>
      <family val="1"/>
      <charset val="128"/>
    </font>
    <font>
      <b/>
      <sz val="9"/>
      <color indexed="81"/>
      <name val="ＭＳ Ｐゴシック"/>
      <family val="3"/>
      <charset val="128"/>
    </font>
    <font>
      <sz val="9"/>
      <color indexed="81"/>
      <name val="ＭＳ Ｐゴシック"/>
      <family val="3"/>
      <charset val="128"/>
    </font>
    <font>
      <sz val="18"/>
      <name val="HGｺﾞｼｯｸM"/>
      <family val="3"/>
      <charset val="128"/>
      <scheme val="minor"/>
    </font>
    <font>
      <sz val="11"/>
      <name val="HGｺﾞｼｯｸM"/>
      <family val="3"/>
      <charset val="128"/>
      <scheme val="minor"/>
    </font>
    <font>
      <b/>
      <sz val="11"/>
      <name val="HGｺﾞｼｯｸM"/>
      <family val="3"/>
      <charset val="128"/>
      <scheme val="minor"/>
    </font>
    <font>
      <sz val="6"/>
      <name val="HGｺﾞｼｯｸM"/>
      <family val="3"/>
      <charset val="128"/>
      <scheme val="minor"/>
    </font>
    <font>
      <sz val="14"/>
      <name val="HGｺﾞｼｯｸM"/>
      <family val="3"/>
      <charset val="128"/>
      <scheme val="minor"/>
    </font>
    <font>
      <sz val="10"/>
      <name val="HGｺﾞｼｯｸM"/>
      <family val="3"/>
      <charset val="128"/>
      <scheme val="minor"/>
    </font>
    <font>
      <sz val="8"/>
      <name val="HGｺﾞｼｯｸM"/>
      <family val="3"/>
      <charset val="128"/>
      <scheme val="minor"/>
    </font>
    <font>
      <b/>
      <sz val="18"/>
      <name val="HGｺﾞｼｯｸM"/>
      <family val="3"/>
      <charset val="128"/>
      <scheme val="minor"/>
    </font>
    <font>
      <sz val="12"/>
      <name val="HGｺﾞｼｯｸM"/>
      <family val="3"/>
      <charset val="128"/>
      <scheme val="minor"/>
    </font>
    <font>
      <b/>
      <u/>
      <sz val="10"/>
      <name val="HGｺﾞｼｯｸM"/>
      <family val="3"/>
      <charset val="128"/>
      <scheme val="minor"/>
    </font>
    <font>
      <sz val="10"/>
      <color theme="1"/>
      <name val="HGｺﾞｼｯｸM"/>
      <family val="3"/>
      <charset val="128"/>
    </font>
    <font>
      <sz val="12"/>
      <color indexed="81"/>
      <name val="ＭＳ Ｐゴシック"/>
      <family val="3"/>
      <charset val="128"/>
    </font>
    <font>
      <b/>
      <sz val="18"/>
      <name val="HGｺﾞｼｯｸM"/>
      <family val="3"/>
      <charset val="128"/>
      <scheme val="major"/>
    </font>
    <font>
      <sz val="11"/>
      <name val="HGｺﾞｼｯｸM"/>
      <family val="3"/>
      <charset val="128"/>
      <scheme val="major"/>
    </font>
    <font>
      <sz val="8"/>
      <name val="HGｺﾞｼｯｸM"/>
      <family val="3"/>
      <charset val="128"/>
      <scheme val="major"/>
    </font>
    <font>
      <sz val="7"/>
      <name val="HGｺﾞｼｯｸM"/>
      <family val="3"/>
      <charset val="128"/>
      <scheme val="minor"/>
    </font>
    <font>
      <sz val="11"/>
      <color rgb="FFFF0000"/>
      <name val="HGｺﾞｼｯｸM"/>
      <family val="3"/>
      <charset val="128"/>
      <scheme val="minor"/>
    </font>
    <font>
      <sz val="10"/>
      <name val="ＭＳ Ｐ明朝"/>
      <family val="1"/>
      <charset val="128"/>
    </font>
    <font>
      <b/>
      <sz val="9"/>
      <color indexed="81"/>
      <name val="MS P ゴシック"/>
      <family val="3"/>
      <charset val="128"/>
    </font>
    <font>
      <b/>
      <sz val="11"/>
      <color indexed="81"/>
      <name val="MS P ゴシック"/>
      <family val="3"/>
      <charset val="128"/>
    </font>
    <font>
      <b/>
      <sz val="12"/>
      <color indexed="81"/>
      <name val="MS P ゴシック"/>
      <family val="3"/>
      <charset val="128"/>
    </font>
    <font>
      <b/>
      <sz val="14"/>
      <color theme="1"/>
      <name val="HGｺﾞｼｯｸM"/>
      <family val="2"/>
      <charset val="128"/>
      <scheme val="minor"/>
    </font>
    <font>
      <sz val="6"/>
      <name val="HGｺﾞｼｯｸM"/>
      <family val="2"/>
      <charset val="128"/>
      <scheme val="minor"/>
    </font>
  </fonts>
  <fills count="9">
    <fill>
      <patternFill patternType="none"/>
    </fill>
    <fill>
      <patternFill patternType="gray125"/>
    </fill>
    <fill>
      <patternFill patternType="solid">
        <fgColor indexed="49"/>
        <bgColor indexed="64"/>
      </patternFill>
    </fill>
    <fill>
      <patternFill patternType="solid">
        <fgColor indexed="2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top style="thin">
        <color auto="1"/>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5">
    <xf numFmtId="0" fontId="0" fillId="0" borderId="0">
      <alignment vertical="center"/>
    </xf>
    <xf numFmtId="0" fontId="1" fillId="0" borderId="0">
      <alignment vertical="center"/>
    </xf>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6" fontId="17" fillId="0" borderId="0" applyFont="0" applyFill="0" applyBorder="0" applyAlignment="0" applyProtection="0">
      <alignment vertical="center"/>
    </xf>
  </cellStyleXfs>
  <cellXfs count="760">
    <xf numFmtId="0" fontId="0" fillId="0" borderId="0" xfId="0">
      <alignment vertical="center"/>
    </xf>
    <xf numFmtId="0" fontId="4" fillId="0" borderId="0" xfId="1" applyFont="1">
      <alignment vertical="center"/>
    </xf>
    <xf numFmtId="0" fontId="4" fillId="0" borderId="0" xfId="1" applyFont="1" applyFill="1" applyBorder="1">
      <alignment vertical="center"/>
    </xf>
    <xf numFmtId="0" fontId="8" fillId="0" borderId="0" xfId="1" applyFont="1">
      <alignment vertical="center"/>
    </xf>
    <xf numFmtId="0" fontId="8" fillId="0" borderId="0" xfId="1" applyFont="1" applyFill="1" applyBorder="1">
      <alignment vertical="center"/>
    </xf>
    <xf numFmtId="0" fontId="8" fillId="0" borderId="0" xfId="1" applyFont="1" applyFill="1" applyBorder="1" applyAlignment="1">
      <alignment vertical="center" wrapText="1"/>
    </xf>
    <xf numFmtId="0" fontId="8" fillId="0" borderId="0" xfId="1" applyFont="1" applyFill="1" applyBorder="1" applyAlignment="1">
      <alignment vertical="center"/>
    </xf>
    <xf numFmtId="178" fontId="8" fillId="0" borderId="0" xfId="1" applyNumberFormat="1" applyFont="1" applyFill="1" applyBorder="1" applyAlignment="1">
      <alignment vertical="center"/>
    </xf>
    <xf numFmtId="0" fontId="8" fillId="0" borderId="0" xfId="1" applyFont="1" applyFill="1" applyBorder="1" applyAlignment="1">
      <alignment vertical="center" textRotation="255"/>
    </xf>
    <xf numFmtId="0" fontId="8" fillId="0" borderId="0" xfId="1" applyFont="1" applyFill="1" applyBorder="1" applyAlignment="1">
      <alignment vertical="top"/>
    </xf>
    <xf numFmtId="177" fontId="8" fillId="0" borderId="0" xfId="1" applyNumberFormat="1" applyFont="1" applyFill="1" applyBorder="1" applyAlignment="1">
      <alignment horizontal="left" vertical="center" wrapText="1"/>
    </xf>
    <xf numFmtId="0" fontId="8" fillId="0" borderId="0" xfId="1" applyFont="1" applyBorder="1">
      <alignment vertical="center"/>
    </xf>
    <xf numFmtId="0" fontId="8" fillId="0" borderId="12" xfId="1" applyFont="1" applyBorder="1">
      <alignment vertical="center"/>
    </xf>
    <xf numFmtId="0" fontId="8" fillId="0" borderId="0" xfId="1" applyFont="1" applyFill="1" applyBorder="1" applyAlignment="1">
      <alignment vertical="center" wrapText="1"/>
    </xf>
    <xf numFmtId="0" fontId="4" fillId="0" borderId="0" xfId="1" applyFont="1" applyFill="1">
      <alignment vertical="center"/>
    </xf>
    <xf numFmtId="0" fontId="4" fillId="0" borderId="0" xfId="1" applyFont="1" applyBorder="1">
      <alignment vertical="center"/>
    </xf>
    <xf numFmtId="0" fontId="8" fillId="0" borderId="2" xfId="1" applyFont="1" applyBorder="1">
      <alignment vertical="center"/>
    </xf>
    <xf numFmtId="0" fontId="8" fillId="0" borderId="3" xfId="1" applyFont="1" applyBorder="1">
      <alignment vertical="center"/>
    </xf>
    <xf numFmtId="0" fontId="8" fillId="0" borderId="4" xfId="1" applyFont="1" applyBorder="1">
      <alignment vertical="center"/>
    </xf>
    <xf numFmtId="0" fontId="8" fillId="0" borderId="11" xfId="1" applyFont="1" applyBorder="1">
      <alignment vertical="center"/>
    </xf>
    <xf numFmtId="0" fontId="13" fillId="0" borderId="0" xfId="1" applyFont="1" applyBorder="1">
      <alignment vertical="center"/>
    </xf>
    <xf numFmtId="0" fontId="13" fillId="0" borderId="12" xfId="1" applyFont="1" applyBorder="1">
      <alignment vertical="center"/>
    </xf>
    <xf numFmtId="0" fontId="8" fillId="0" borderId="5" xfId="1" applyFont="1" applyBorder="1">
      <alignment vertical="center"/>
    </xf>
    <xf numFmtId="0" fontId="8" fillId="0" borderId="6" xfId="1" applyFont="1" applyBorder="1">
      <alignment vertical="center"/>
    </xf>
    <xf numFmtId="0" fontId="13" fillId="0" borderId="6" xfId="1" applyFont="1" applyBorder="1">
      <alignment vertical="center"/>
    </xf>
    <xf numFmtId="0" fontId="13" fillId="0" borderId="7" xfId="1" applyFont="1" applyBorder="1">
      <alignment vertical="center"/>
    </xf>
    <xf numFmtId="0" fontId="20" fillId="0" borderId="0" xfId="1" applyFont="1">
      <alignment vertical="center"/>
    </xf>
    <xf numFmtId="0" fontId="21" fillId="0" borderId="0" xfId="1" applyFont="1">
      <alignment vertical="center"/>
    </xf>
    <xf numFmtId="0" fontId="8" fillId="0" borderId="0" xfId="1" applyFont="1" applyAlignment="1">
      <alignment vertical="top"/>
    </xf>
    <xf numFmtId="0" fontId="8" fillId="0" borderId="9" xfId="1" applyFont="1" applyFill="1" applyBorder="1" applyAlignment="1">
      <alignment vertical="center" shrinkToFit="1"/>
    </xf>
    <xf numFmtId="0" fontId="8" fillId="0" borderId="10" xfId="1" applyFont="1" applyFill="1" applyBorder="1" applyAlignment="1">
      <alignment vertical="center" shrinkToFit="1"/>
    </xf>
    <xf numFmtId="0" fontId="8" fillId="0" borderId="0" xfId="1" applyFont="1" applyFill="1" applyBorder="1" applyAlignment="1">
      <alignment horizontal="center" vertical="center"/>
    </xf>
    <xf numFmtId="0" fontId="8" fillId="0" borderId="0" xfId="1" applyFont="1" applyFill="1" applyBorder="1" applyAlignment="1">
      <alignment horizontal="distributed" vertical="center" justifyLastLine="1"/>
    </xf>
    <xf numFmtId="0" fontId="8" fillId="0" borderId="0" xfId="1" applyFont="1" applyFill="1" applyBorder="1" applyAlignment="1">
      <alignment vertical="center"/>
    </xf>
    <xf numFmtId="183" fontId="8" fillId="0" borderId="9" xfId="1" applyNumberFormat="1" applyFont="1" applyFill="1" applyBorder="1" applyAlignment="1">
      <alignment horizontal="left" vertical="center" shrinkToFit="1"/>
    </xf>
    <xf numFmtId="0" fontId="8" fillId="0" borderId="3" xfId="1" applyFont="1" applyBorder="1" applyAlignment="1">
      <alignment vertical="center"/>
    </xf>
    <xf numFmtId="0" fontId="8" fillId="0" borderId="4" xfId="1" applyFont="1" applyBorder="1" applyAlignment="1">
      <alignment vertical="center"/>
    </xf>
    <xf numFmtId="0" fontId="8" fillId="0" borderId="5" xfId="1" applyFont="1" applyBorder="1" applyAlignment="1">
      <alignment vertical="center"/>
    </xf>
    <xf numFmtId="0" fontId="8" fillId="0" borderId="6" xfId="1" applyFont="1" applyBorder="1" applyAlignment="1">
      <alignment vertical="center"/>
    </xf>
    <xf numFmtId="0" fontId="8" fillId="0" borderId="7" xfId="1" applyFont="1" applyBorder="1" applyAlignment="1">
      <alignment vertical="center"/>
    </xf>
    <xf numFmtId="0" fontId="12" fillId="0" borderId="0" xfId="0" applyFont="1" applyAlignment="1">
      <alignment vertical="top"/>
    </xf>
    <xf numFmtId="0" fontId="12" fillId="0" borderId="0" xfId="0" applyFont="1" applyBorder="1" applyAlignment="1">
      <alignment horizontal="center" vertical="top" shrinkToFit="1"/>
    </xf>
    <xf numFmtId="183" fontId="8" fillId="0" borderId="9" xfId="1" applyNumberFormat="1" applyFont="1" applyFill="1" applyBorder="1" applyAlignment="1">
      <alignment vertical="center" shrinkToFit="1"/>
    </xf>
    <xf numFmtId="183" fontId="8" fillId="0" borderId="10" xfId="1" applyNumberFormat="1" applyFont="1" applyFill="1" applyBorder="1" applyAlignment="1">
      <alignment vertical="center" shrinkToFit="1"/>
    </xf>
    <xf numFmtId="178" fontId="8" fillId="0" borderId="9" xfId="1" applyNumberFormat="1" applyFont="1" applyFill="1" applyBorder="1" applyAlignment="1">
      <alignment vertical="center" shrinkToFit="1"/>
    </xf>
    <xf numFmtId="178" fontId="8" fillId="0" borderId="10" xfId="1" applyNumberFormat="1" applyFont="1" applyFill="1" applyBorder="1" applyAlignment="1">
      <alignment vertical="center" shrinkToFit="1"/>
    </xf>
    <xf numFmtId="183" fontId="8" fillId="0" borderId="9" xfId="1" applyNumberFormat="1" applyFont="1" applyFill="1" applyBorder="1" applyAlignment="1">
      <alignment vertical="center" shrinkToFit="1"/>
    </xf>
    <xf numFmtId="0" fontId="8" fillId="0" borderId="0" xfId="1" applyFont="1" applyBorder="1" applyAlignment="1">
      <alignment vertical="center"/>
    </xf>
    <xf numFmtId="0" fontId="8" fillId="0" borderId="7" xfId="1" applyFont="1" applyBorder="1">
      <alignment vertical="center"/>
    </xf>
    <xf numFmtId="0" fontId="8" fillId="0" borderId="24" xfId="1" applyFont="1" applyBorder="1">
      <alignment vertical="center"/>
    </xf>
    <xf numFmtId="0" fontId="8" fillId="4" borderId="2" xfId="1" applyFont="1" applyFill="1" applyBorder="1">
      <alignment vertical="center"/>
    </xf>
    <xf numFmtId="0" fontId="8" fillId="4" borderId="3" xfId="1" applyFont="1" applyFill="1" applyBorder="1">
      <alignment vertical="center"/>
    </xf>
    <xf numFmtId="0" fontId="8" fillId="4" borderId="4" xfId="1" applyFont="1" applyFill="1" applyBorder="1">
      <alignment vertical="center"/>
    </xf>
    <xf numFmtId="0" fontId="8" fillId="4" borderId="11" xfId="1" applyFont="1" applyFill="1" applyBorder="1">
      <alignment vertical="center"/>
    </xf>
    <xf numFmtId="0" fontId="8" fillId="4" borderId="0" xfId="1" applyFont="1" applyFill="1" applyBorder="1">
      <alignment vertical="center"/>
    </xf>
    <xf numFmtId="0" fontId="8" fillId="4" borderId="12" xfId="1" applyFont="1" applyFill="1" applyBorder="1">
      <alignment vertical="center"/>
    </xf>
    <xf numFmtId="0" fontId="8" fillId="4" borderId="5" xfId="1" applyFont="1" applyFill="1" applyBorder="1">
      <alignment vertical="center"/>
    </xf>
    <xf numFmtId="0" fontId="8" fillId="4" borderId="6" xfId="1" applyFont="1" applyFill="1" applyBorder="1">
      <alignment vertical="center"/>
    </xf>
    <xf numFmtId="0" fontId="8" fillId="4" borderId="7" xfId="1" applyFont="1" applyFill="1" applyBorder="1">
      <alignment vertical="center"/>
    </xf>
    <xf numFmtId="0" fontId="8" fillId="0" borderId="0" xfId="1" applyFont="1" applyFill="1" applyBorder="1" applyAlignment="1">
      <alignment vertical="center"/>
    </xf>
    <xf numFmtId="183" fontId="8" fillId="0" borderId="9" xfId="1" applyNumberFormat="1" applyFont="1" applyFill="1" applyBorder="1" applyAlignment="1">
      <alignment vertical="center" shrinkToFit="1"/>
    </xf>
    <xf numFmtId="0" fontId="8" fillId="0" borderId="0" xfId="1" applyFont="1" applyBorder="1" applyAlignment="1">
      <alignment vertical="center" wrapText="1"/>
    </xf>
    <xf numFmtId="0" fontId="8" fillId="0" borderId="12" xfId="1" applyFont="1" applyBorder="1" applyAlignment="1">
      <alignment vertical="center" wrapText="1"/>
    </xf>
    <xf numFmtId="0" fontId="11" fillId="0" borderId="0" xfId="1" applyFont="1" applyBorder="1" applyAlignment="1">
      <alignment horizontal="center" vertical="center"/>
    </xf>
    <xf numFmtId="0" fontId="8" fillId="0" borderId="0" xfId="1" applyFont="1" applyBorder="1" applyAlignment="1">
      <alignment vertical="center" wrapText="1"/>
    </xf>
    <xf numFmtId="0" fontId="8" fillId="0" borderId="11" xfId="1" applyFont="1" applyBorder="1" applyAlignment="1">
      <alignment horizontal="center" vertical="center" wrapText="1"/>
    </xf>
    <xf numFmtId="0" fontId="8" fillId="0" borderId="0" xfId="1" applyFont="1" applyBorder="1" applyAlignment="1">
      <alignment horizontal="center" vertical="center" wrapText="1"/>
    </xf>
    <xf numFmtId="0" fontId="8" fillId="0" borderId="0" xfId="1" applyFont="1" applyBorder="1" applyAlignment="1">
      <alignment vertical="center"/>
    </xf>
    <xf numFmtId="0" fontId="8" fillId="0" borderId="0" xfId="1" applyFont="1" applyBorder="1" applyAlignment="1">
      <alignment horizontal="center" vertical="center"/>
    </xf>
    <xf numFmtId="0" fontId="24" fillId="0" borderId="0" xfId="1" applyFont="1" applyBorder="1" applyAlignment="1">
      <alignment vertical="center" shrinkToFit="1"/>
    </xf>
    <xf numFmtId="0" fontId="24" fillId="0" borderId="12" xfId="1" applyFont="1" applyBorder="1" applyAlignment="1">
      <alignment vertical="center" shrinkToFit="1"/>
    </xf>
    <xf numFmtId="0" fontId="8" fillId="0" borderId="0" xfId="1" applyFont="1" applyFill="1">
      <alignment vertical="center"/>
    </xf>
    <xf numFmtId="0" fontId="0" fillId="0" borderId="0" xfId="0" applyFill="1">
      <alignment vertical="center"/>
    </xf>
    <xf numFmtId="0" fontId="0" fillId="0" borderId="2" xfId="0" applyBorder="1">
      <alignment vertical="center"/>
    </xf>
    <xf numFmtId="0" fontId="0" fillId="0" borderId="11" xfId="0" applyBorder="1">
      <alignment vertical="center"/>
    </xf>
    <xf numFmtId="0" fontId="0" fillId="0" borderId="5" xfId="0" applyBorder="1">
      <alignment vertical="center"/>
    </xf>
    <xf numFmtId="0" fontId="0" fillId="0" borderId="0" xfId="0" applyAlignment="1">
      <alignment horizontal="center" vertical="center"/>
    </xf>
    <xf numFmtId="0" fontId="0" fillId="0" borderId="0" xfId="0" applyBorder="1" applyAlignment="1">
      <alignment vertical="center"/>
    </xf>
    <xf numFmtId="0" fontId="8" fillId="0" borderId="1" xfId="1" applyFont="1" applyBorder="1">
      <alignment vertical="center"/>
    </xf>
    <xf numFmtId="0" fontId="8" fillId="0" borderId="46" xfId="1" applyFont="1" applyBorder="1">
      <alignment vertical="center"/>
    </xf>
    <xf numFmtId="0" fontId="8" fillId="0" borderId="22" xfId="1" applyFont="1" applyBorder="1">
      <alignment vertical="center"/>
    </xf>
    <xf numFmtId="0" fontId="7" fillId="2" borderId="1" xfId="1" applyFont="1" applyFill="1" applyBorder="1" applyAlignment="1">
      <alignment horizontal="center" vertical="center"/>
    </xf>
    <xf numFmtId="0" fontId="8" fillId="5" borderId="1" xfId="1" applyFont="1" applyFill="1" applyBorder="1" applyAlignment="1">
      <alignment horizontal="center" vertical="center"/>
    </xf>
    <xf numFmtId="0" fontId="9" fillId="3" borderId="1" xfId="1" applyFont="1" applyFill="1" applyBorder="1" applyAlignment="1">
      <alignment horizontal="center" vertical="center" shrinkToFit="1"/>
    </xf>
    <xf numFmtId="0" fontId="12" fillId="0" borderId="2" xfId="0" applyFont="1" applyBorder="1" applyAlignment="1">
      <alignment vertical="top" wrapText="1"/>
    </xf>
    <xf numFmtId="0" fontId="12" fillId="0" borderId="3" xfId="0" applyFont="1" applyBorder="1" applyAlignment="1">
      <alignment vertical="top" wrapText="1"/>
    </xf>
    <xf numFmtId="0" fontId="12" fillId="0" borderId="4" xfId="0" applyFont="1" applyBorder="1" applyAlignment="1">
      <alignment vertical="top" wrapText="1"/>
    </xf>
    <xf numFmtId="0" fontId="12" fillId="0" borderId="11" xfId="0" applyFont="1" applyBorder="1" applyAlignment="1">
      <alignment vertical="top" wrapText="1"/>
    </xf>
    <xf numFmtId="0" fontId="12" fillId="0" borderId="0" xfId="0" applyFont="1" applyBorder="1" applyAlignment="1">
      <alignment vertical="top" wrapText="1"/>
    </xf>
    <xf numFmtId="0" fontId="12" fillId="0" borderId="12" xfId="0" applyFont="1" applyBorder="1" applyAlignment="1">
      <alignment vertical="top" wrapText="1"/>
    </xf>
    <xf numFmtId="0" fontId="12" fillId="0" borderId="5" xfId="0" applyFont="1" applyBorder="1" applyAlignment="1">
      <alignment vertical="top" wrapText="1"/>
    </xf>
    <xf numFmtId="0" fontId="12" fillId="0" borderId="6" xfId="0" applyFont="1" applyBorder="1" applyAlignment="1">
      <alignment vertical="top" wrapText="1"/>
    </xf>
    <xf numFmtId="0" fontId="12" fillId="0" borderId="11" xfId="0" applyFont="1" applyBorder="1" applyAlignment="1">
      <alignment horizontal="center" vertical="top"/>
    </xf>
    <xf numFmtId="0" fontId="12" fillId="0" borderId="0" xfId="0" applyFont="1" applyBorder="1" applyAlignment="1">
      <alignment horizontal="center" vertical="top"/>
    </xf>
    <xf numFmtId="0" fontId="12" fillId="0" borderId="12" xfId="0" applyFont="1" applyBorder="1" applyAlignment="1">
      <alignment horizontal="center" vertical="top"/>
    </xf>
    <xf numFmtId="0" fontId="8" fillId="0" borderId="2" xfId="1" applyFont="1" applyBorder="1" applyAlignment="1">
      <alignment horizontal="center" vertical="center" shrinkToFit="1"/>
    </xf>
    <xf numFmtId="0" fontId="8" fillId="0" borderId="3" xfId="1" applyFont="1" applyBorder="1" applyAlignment="1">
      <alignment horizontal="center" vertical="center" shrinkToFit="1"/>
    </xf>
    <xf numFmtId="0" fontId="8" fillId="0" borderId="4" xfId="1" applyFont="1" applyBorder="1" applyAlignment="1">
      <alignment horizontal="center" vertical="center" shrinkToFit="1"/>
    </xf>
    <xf numFmtId="0" fontId="8" fillId="0" borderId="5" xfId="1" applyFont="1" applyBorder="1" applyAlignment="1">
      <alignment horizontal="center" vertical="center" shrinkToFit="1"/>
    </xf>
    <xf numFmtId="0" fontId="8" fillId="0" borderId="6" xfId="1" applyFont="1" applyBorder="1" applyAlignment="1">
      <alignment horizontal="center" vertical="center" shrinkToFit="1"/>
    </xf>
    <xf numFmtId="0" fontId="8" fillId="0" borderId="7" xfId="1" applyFont="1" applyBorder="1" applyAlignment="1">
      <alignment horizontal="center" vertical="center" shrinkToFit="1"/>
    </xf>
    <xf numFmtId="0" fontId="9" fillId="5" borderId="8" xfId="1" applyFont="1" applyFill="1" applyBorder="1" applyAlignment="1">
      <alignment horizontal="left" vertical="center" shrinkToFit="1"/>
    </xf>
    <xf numFmtId="0" fontId="9" fillId="5" borderId="9" xfId="1" applyFont="1" applyFill="1" applyBorder="1" applyAlignment="1">
      <alignment horizontal="left" vertical="center" shrinkToFit="1"/>
    </xf>
    <xf numFmtId="0" fontId="12" fillId="0" borderId="2" xfId="0" applyFont="1" applyBorder="1" applyAlignment="1">
      <alignment horizontal="center" vertical="top"/>
    </xf>
    <xf numFmtId="0" fontId="12" fillId="0" borderId="3" xfId="0" applyFont="1" applyBorder="1" applyAlignment="1">
      <alignment horizontal="center" vertical="top"/>
    </xf>
    <xf numFmtId="0" fontId="12" fillId="0" borderId="4" xfId="0" applyFont="1" applyBorder="1" applyAlignment="1">
      <alignment horizontal="center" vertical="top"/>
    </xf>
    <xf numFmtId="0" fontId="8" fillId="5" borderId="11" xfId="1" applyFont="1" applyFill="1" applyBorder="1" applyAlignment="1">
      <alignment vertical="center" wrapText="1"/>
    </xf>
    <xf numFmtId="0" fontId="8" fillId="5" borderId="0" xfId="1" applyFont="1" applyFill="1" applyBorder="1" applyAlignment="1">
      <alignment vertical="center" wrapText="1"/>
    </xf>
    <xf numFmtId="0" fontId="12" fillId="3" borderId="1" xfId="0" applyFont="1" applyFill="1" applyBorder="1" applyAlignment="1">
      <alignment horizontal="left" vertical="top" shrinkToFit="1"/>
    </xf>
    <xf numFmtId="0" fontId="8" fillId="5" borderId="1" xfId="1" applyFont="1" applyFill="1" applyBorder="1" applyAlignment="1">
      <alignment horizontal="center" vertical="center" shrinkToFit="1"/>
    </xf>
    <xf numFmtId="0" fontId="12" fillId="5" borderId="2" xfId="0" applyFont="1" applyFill="1" applyBorder="1" applyAlignment="1">
      <alignment vertical="top" wrapText="1"/>
    </xf>
    <xf numFmtId="0" fontId="12" fillId="5" borderId="3" xfId="0" applyFont="1" applyFill="1" applyBorder="1" applyAlignment="1">
      <alignment vertical="top" wrapText="1"/>
    </xf>
    <xf numFmtId="0" fontId="12" fillId="5" borderId="4" xfId="0" applyFont="1" applyFill="1" applyBorder="1" applyAlignment="1">
      <alignment vertical="top" wrapText="1"/>
    </xf>
    <xf numFmtId="0" fontId="9" fillId="3" borderId="8" xfId="1" applyFont="1" applyFill="1" applyBorder="1" applyAlignment="1">
      <alignment horizontal="center" vertical="center" shrinkToFit="1"/>
    </xf>
    <xf numFmtId="0" fontId="9" fillId="3" borderId="9" xfId="1" applyFont="1" applyFill="1" applyBorder="1" applyAlignment="1">
      <alignment horizontal="center" vertical="center" shrinkToFit="1"/>
    </xf>
    <xf numFmtId="0" fontId="9" fillId="3" borderId="10" xfId="1" applyFont="1" applyFill="1" applyBorder="1" applyAlignment="1">
      <alignment horizontal="center" vertical="center" shrinkToFit="1"/>
    </xf>
    <xf numFmtId="0" fontId="8" fillId="5" borderId="2" xfId="1" applyFont="1" applyFill="1" applyBorder="1" applyAlignment="1">
      <alignment vertical="center" wrapText="1"/>
    </xf>
    <xf numFmtId="0" fontId="8" fillId="5" borderId="3" xfId="1" applyFont="1" applyFill="1" applyBorder="1" applyAlignment="1">
      <alignment vertical="center" wrapText="1"/>
    </xf>
    <xf numFmtId="0" fontId="8" fillId="5" borderId="1" xfId="1" applyFont="1" applyFill="1" applyBorder="1" applyAlignment="1">
      <alignment horizontal="left" vertical="center" shrinkToFit="1"/>
    </xf>
    <xf numFmtId="0" fontId="8" fillId="0" borderId="1" xfId="1" applyFont="1" applyBorder="1" applyAlignment="1">
      <alignment horizontal="left" vertical="center" shrinkToFit="1"/>
    </xf>
    <xf numFmtId="0" fontId="8" fillId="3" borderId="1" xfId="1" applyFont="1" applyFill="1" applyBorder="1" applyAlignment="1">
      <alignment horizontal="left" vertical="center" shrinkToFit="1"/>
    </xf>
    <xf numFmtId="58" fontId="8" fillId="0" borderId="1" xfId="1" applyNumberFormat="1" applyFont="1" applyBorder="1" applyAlignment="1">
      <alignment horizontal="left" vertical="center" shrinkToFit="1"/>
    </xf>
    <xf numFmtId="0" fontId="8" fillId="5" borderId="5" xfId="1" applyFont="1" applyFill="1" applyBorder="1" applyAlignment="1">
      <alignment vertical="center" wrapText="1"/>
    </xf>
    <xf numFmtId="0" fontId="8" fillId="5" borderId="6" xfId="1" applyFont="1" applyFill="1" applyBorder="1" applyAlignment="1">
      <alignment vertical="center" wrapText="1"/>
    </xf>
    <xf numFmtId="180" fontId="8" fillId="0" borderId="1" xfId="1" applyNumberFormat="1" applyFont="1" applyBorder="1" applyAlignment="1">
      <alignment horizontal="left" vertical="center" shrinkToFit="1"/>
    </xf>
    <xf numFmtId="0" fontId="8" fillId="5" borderId="2" xfId="1" applyFont="1" applyFill="1" applyBorder="1" applyAlignment="1">
      <alignment horizontal="center" vertical="center" shrinkToFit="1"/>
    </xf>
    <xf numFmtId="0" fontId="8" fillId="5" borderId="4" xfId="1" applyFont="1" applyFill="1" applyBorder="1" applyAlignment="1">
      <alignment horizontal="center" vertical="center" shrinkToFit="1"/>
    </xf>
    <xf numFmtId="0" fontId="8" fillId="5" borderId="11" xfId="1" applyFont="1" applyFill="1" applyBorder="1" applyAlignment="1">
      <alignment horizontal="center" vertical="center" shrinkToFit="1"/>
    </xf>
    <xf numFmtId="0" fontId="8" fillId="5" borderId="12" xfId="1" applyFont="1" applyFill="1" applyBorder="1" applyAlignment="1">
      <alignment horizontal="center" vertical="center" shrinkToFit="1"/>
    </xf>
    <xf numFmtId="0" fontId="8" fillId="5" borderId="5" xfId="1" applyFont="1" applyFill="1" applyBorder="1" applyAlignment="1">
      <alignment horizontal="center" vertical="center" shrinkToFit="1"/>
    </xf>
    <xf numFmtId="0" fontId="8" fillId="5" borderId="7" xfId="1" applyFont="1" applyFill="1" applyBorder="1" applyAlignment="1">
      <alignment horizontal="center" vertical="center" shrinkToFit="1"/>
    </xf>
    <xf numFmtId="0" fontId="8" fillId="5" borderId="2" xfId="1" applyFont="1" applyFill="1" applyBorder="1" applyAlignment="1">
      <alignment horizontal="left" vertical="center" shrinkToFit="1"/>
    </xf>
    <xf numFmtId="0" fontId="8" fillId="5" borderId="3" xfId="1" applyFont="1" applyFill="1" applyBorder="1" applyAlignment="1">
      <alignment horizontal="left" vertical="center" shrinkToFit="1"/>
    </xf>
    <xf numFmtId="0" fontId="8" fillId="5" borderId="4" xfId="1" applyFont="1" applyFill="1" applyBorder="1" applyAlignment="1">
      <alignment horizontal="left" vertical="center" shrinkToFit="1"/>
    </xf>
    <xf numFmtId="0" fontId="8" fillId="5" borderId="11" xfId="1" applyFont="1" applyFill="1" applyBorder="1" applyAlignment="1">
      <alignment horizontal="left" vertical="center" shrinkToFit="1"/>
    </xf>
    <xf numFmtId="0" fontId="8" fillId="5" borderId="0" xfId="1" applyFont="1" applyFill="1" applyBorder="1" applyAlignment="1">
      <alignment horizontal="left" vertical="center" shrinkToFit="1"/>
    </xf>
    <xf numFmtId="0" fontId="8" fillId="5" borderId="12" xfId="1" applyFont="1" applyFill="1" applyBorder="1" applyAlignment="1">
      <alignment horizontal="left" vertical="center" shrinkToFit="1"/>
    </xf>
    <xf numFmtId="0" fontId="8" fillId="5" borderId="5" xfId="1" applyFont="1" applyFill="1" applyBorder="1" applyAlignment="1">
      <alignment horizontal="left" vertical="center" shrinkToFit="1"/>
    </xf>
    <xf numFmtId="0" fontId="8" fillId="5" borderId="6" xfId="1" applyFont="1" applyFill="1" applyBorder="1" applyAlignment="1">
      <alignment horizontal="left" vertical="center" shrinkToFit="1"/>
    </xf>
    <xf numFmtId="0" fontId="8" fillId="5" borderId="7" xfId="1" applyFont="1" applyFill="1" applyBorder="1" applyAlignment="1">
      <alignment horizontal="left" vertical="center" shrinkToFit="1"/>
    </xf>
    <xf numFmtId="0" fontId="8" fillId="0" borderId="2" xfId="1" applyFont="1" applyBorder="1" applyAlignment="1">
      <alignment horizontal="left" vertical="center" wrapText="1"/>
    </xf>
    <xf numFmtId="0" fontId="8" fillId="0" borderId="3" xfId="1" applyFont="1" applyBorder="1" applyAlignment="1">
      <alignment horizontal="left" vertical="center" wrapText="1"/>
    </xf>
    <xf numFmtId="0" fontId="8" fillId="0" borderId="4" xfId="1" applyFont="1" applyBorder="1" applyAlignment="1">
      <alignment horizontal="left" vertical="center" wrapText="1"/>
    </xf>
    <xf numFmtId="0" fontId="8" fillId="0" borderId="11" xfId="1" applyFont="1" applyBorder="1" applyAlignment="1">
      <alignment horizontal="left" vertical="center" wrapText="1"/>
    </xf>
    <xf numFmtId="0" fontId="8" fillId="0" borderId="0" xfId="1" applyFont="1" applyBorder="1" applyAlignment="1">
      <alignment horizontal="left" vertical="center" wrapText="1"/>
    </xf>
    <xf numFmtId="0" fontId="8" fillId="0" borderId="12" xfId="1" applyFont="1" applyBorder="1" applyAlignment="1">
      <alignment horizontal="left" vertical="center" wrapText="1"/>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7" xfId="1" applyFont="1" applyBorder="1" applyAlignment="1">
      <alignment horizontal="left" vertical="center" wrapText="1"/>
    </xf>
    <xf numFmtId="0" fontId="8" fillId="3" borderId="2" xfId="1" applyFont="1" applyFill="1" applyBorder="1" applyAlignment="1">
      <alignment horizontal="left" vertical="center" shrinkToFit="1"/>
    </xf>
    <xf numFmtId="0" fontId="8" fillId="3" borderId="3" xfId="1" applyFont="1" applyFill="1" applyBorder="1" applyAlignment="1">
      <alignment horizontal="left" vertical="center" shrinkToFit="1"/>
    </xf>
    <xf numFmtId="0" fontId="8" fillId="3" borderId="11" xfId="1" applyFont="1" applyFill="1" applyBorder="1" applyAlignment="1">
      <alignment horizontal="left" vertical="center" shrinkToFit="1"/>
    </xf>
    <xf numFmtId="0" fontId="8" fillId="3" borderId="0" xfId="1" applyFont="1" applyFill="1" applyBorder="1" applyAlignment="1">
      <alignment horizontal="left" vertical="center" shrinkToFit="1"/>
    </xf>
    <xf numFmtId="0" fontId="8" fillId="3" borderId="5" xfId="1" applyFont="1" applyFill="1" applyBorder="1" applyAlignment="1">
      <alignment horizontal="left" vertical="center" shrinkToFit="1"/>
    </xf>
    <xf numFmtId="0" fontId="8" fillId="3" borderId="6" xfId="1" applyFont="1" applyFill="1" applyBorder="1" applyAlignment="1">
      <alignment horizontal="left" vertical="center" shrinkToFit="1"/>
    </xf>
    <xf numFmtId="0" fontId="8" fillId="0" borderId="8" xfId="1" applyFont="1" applyBorder="1" applyAlignment="1">
      <alignment vertical="center" shrinkToFit="1"/>
    </xf>
    <xf numFmtId="0" fontId="8" fillId="0" borderId="9" xfId="1" applyFont="1" applyBorder="1" applyAlignment="1">
      <alignment vertical="center" shrinkToFit="1"/>
    </xf>
    <xf numFmtId="0" fontId="8" fillId="0" borderId="10" xfId="1" applyFont="1" applyBorder="1" applyAlignment="1">
      <alignment vertical="center" shrinkToFit="1"/>
    </xf>
    <xf numFmtId="0" fontId="8" fillId="5" borderId="8" xfId="1" applyFont="1" applyFill="1" applyBorder="1" applyAlignment="1">
      <alignment horizontal="center" vertical="center" shrinkToFit="1"/>
    </xf>
    <xf numFmtId="0" fontId="8" fillId="5" borderId="9" xfId="1" applyFont="1" applyFill="1" applyBorder="1" applyAlignment="1">
      <alignment horizontal="center" vertical="center" shrinkToFit="1"/>
    </xf>
    <xf numFmtId="0" fontId="8" fillId="5" borderId="10" xfId="1" applyFont="1" applyFill="1" applyBorder="1" applyAlignment="1">
      <alignment horizontal="center" vertical="center" shrinkToFit="1"/>
    </xf>
    <xf numFmtId="49" fontId="8" fillId="0" borderId="8" xfId="2" applyNumberFormat="1" applyFont="1" applyBorder="1" applyAlignment="1">
      <alignment horizontal="left" vertical="center" shrinkToFit="1"/>
    </xf>
    <xf numFmtId="49" fontId="8" fillId="0" borderId="9" xfId="2" applyNumberFormat="1" applyFont="1" applyBorder="1" applyAlignment="1">
      <alignment horizontal="left" vertical="center" shrinkToFit="1"/>
    </xf>
    <xf numFmtId="49" fontId="8" fillId="0" borderId="10" xfId="2" applyNumberFormat="1" applyFont="1" applyBorder="1" applyAlignment="1">
      <alignment horizontal="left" vertical="center" shrinkToFit="1"/>
    </xf>
    <xf numFmtId="0" fontId="23" fillId="6" borderId="1" xfId="1" applyFont="1" applyFill="1" applyBorder="1" applyAlignment="1">
      <alignment horizontal="left" vertical="center" shrinkToFit="1"/>
    </xf>
    <xf numFmtId="0" fontId="8" fillId="8" borderId="1" xfId="1" applyFont="1" applyFill="1" applyBorder="1" applyAlignment="1">
      <alignment horizontal="left" vertical="center" shrinkToFit="1"/>
    </xf>
    <xf numFmtId="0" fontId="8" fillId="3" borderId="8" xfId="1" applyFont="1" applyFill="1" applyBorder="1" applyAlignment="1">
      <alignment horizontal="left" vertical="center" shrinkToFit="1"/>
    </xf>
    <xf numFmtId="0" fontId="8" fillId="3" borderId="9" xfId="1" applyFont="1" applyFill="1" applyBorder="1" applyAlignment="1">
      <alignment horizontal="left" vertical="center" shrinkToFit="1"/>
    </xf>
    <xf numFmtId="56" fontId="8" fillId="8" borderId="1" xfId="1" applyNumberFormat="1" applyFont="1" applyFill="1" applyBorder="1" applyAlignment="1">
      <alignment horizontal="left" vertical="center" shrinkToFit="1"/>
    </xf>
    <xf numFmtId="184" fontId="8" fillId="8" borderId="1" xfId="1" applyNumberFormat="1" applyFont="1" applyFill="1" applyBorder="1" applyAlignment="1">
      <alignment horizontal="left" vertical="center" shrinkToFit="1"/>
    </xf>
    <xf numFmtId="180" fontId="8" fillId="8" borderId="1" xfId="1" applyNumberFormat="1" applyFont="1" applyFill="1" applyBorder="1" applyAlignment="1">
      <alignment horizontal="left" vertical="center" shrinkToFit="1"/>
    </xf>
    <xf numFmtId="0" fontId="8" fillId="5" borderId="34" xfId="1" applyFont="1" applyFill="1" applyBorder="1" applyAlignment="1">
      <alignment vertical="center" shrinkToFit="1"/>
    </xf>
    <xf numFmtId="0" fontId="8" fillId="5" borderId="9" xfId="1" applyFont="1" applyFill="1" applyBorder="1" applyAlignment="1">
      <alignment vertical="center" shrinkToFit="1"/>
    </xf>
    <xf numFmtId="0" fontId="8" fillId="5" borderId="10" xfId="1" applyFont="1" applyFill="1" applyBorder="1" applyAlignment="1">
      <alignment vertical="center" shrinkToFit="1"/>
    </xf>
    <xf numFmtId="0" fontId="8" fillId="5" borderId="8" xfId="1" applyFont="1" applyFill="1" applyBorder="1" applyAlignment="1">
      <alignment vertical="center" shrinkToFit="1"/>
    </xf>
    <xf numFmtId="0" fontId="8" fillId="7" borderId="34" xfId="1" applyFont="1" applyFill="1" applyBorder="1" applyAlignment="1">
      <alignment vertical="center" shrinkToFit="1"/>
    </xf>
    <xf numFmtId="0" fontId="8" fillId="7" borderId="9" xfId="1" applyFont="1" applyFill="1" applyBorder="1" applyAlignment="1">
      <alignment vertical="center" shrinkToFit="1"/>
    </xf>
    <xf numFmtId="0" fontId="8" fillId="7" borderId="10" xfId="1" applyFont="1" applyFill="1" applyBorder="1" applyAlignment="1">
      <alignment vertical="center" shrinkToFit="1"/>
    </xf>
    <xf numFmtId="186" fontId="8" fillId="7" borderId="8" xfId="1" applyNumberFormat="1" applyFont="1" applyFill="1" applyBorder="1" applyAlignment="1">
      <alignment horizontal="center" vertical="center" shrinkToFit="1"/>
    </xf>
    <xf numFmtId="186" fontId="8" fillId="7" borderId="9" xfId="1" applyNumberFormat="1" applyFont="1" applyFill="1" applyBorder="1" applyAlignment="1">
      <alignment horizontal="center" vertical="center" shrinkToFit="1"/>
    </xf>
    <xf numFmtId="176" fontId="8" fillId="7" borderId="1" xfId="1" applyNumberFormat="1" applyFont="1" applyFill="1" applyBorder="1" applyAlignment="1">
      <alignment horizontal="right" vertical="center" indent="10" shrinkToFit="1"/>
    </xf>
    <xf numFmtId="176" fontId="8" fillId="0" borderId="2" xfId="1" applyNumberFormat="1" applyFont="1" applyBorder="1" applyAlignment="1">
      <alignment horizontal="left" vertical="top" wrapText="1"/>
    </xf>
    <xf numFmtId="176" fontId="8" fillId="0" borderId="3" xfId="1" applyNumberFormat="1" applyFont="1" applyBorder="1" applyAlignment="1">
      <alignment horizontal="left" vertical="top" wrapText="1"/>
    </xf>
    <xf numFmtId="176" fontId="8" fillId="0" borderId="4" xfId="1" applyNumberFormat="1" applyFont="1" applyBorder="1" applyAlignment="1">
      <alignment horizontal="left" vertical="top" wrapText="1"/>
    </xf>
    <xf numFmtId="176" fontId="8" fillId="0" borderId="11" xfId="1" applyNumberFormat="1" applyFont="1" applyBorder="1" applyAlignment="1">
      <alignment horizontal="left" vertical="top" wrapText="1"/>
    </xf>
    <xf numFmtId="176" fontId="8" fillId="0" borderId="0" xfId="1" applyNumberFormat="1" applyFont="1" applyBorder="1" applyAlignment="1">
      <alignment horizontal="left" vertical="top" wrapText="1"/>
    </xf>
    <xf numFmtId="176" fontId="8" fillId="0" borderId="12" xfId="1" applyNumberFormat="1" applyFont="1" applyBorder="1" applyAlignment="1">
      <alignment horizontal="left" vertical="top" wrapText="1"/>
    </xf>
    <xf numFmtId="176" fontId="8" fillId="0" borderId="5" xfId="1" applyNumberFormat="1" applyFont="1" applyBorder="1" applyAlignment="1">
      <alignment horizontal="left" vertical="top" wrapText="1"/>
    </xf>
    <xf numFmtId="176" fontId="8" fillId="0" borderId="6" xfId="1" applyNumberFormat="1" applyFont="1" applyBorder="1" applyAlignment="1">
      <alignment horizontal="left" vertical="top" wrapText="1"/>
    </xf>
    <xf numFmtId="176" fontId="8" fillId="0" borderId="7" xfId="1" applyNumberFormat="1" applyFont="1" applyBorder="1" applyAlignment="1">
      <alignment horizontal="left" vertical="top" wrapText="1"/>
    </xf>
    <xf numFmtId="9" fontId="8" fillId="0" borderId="1" xfId="3" applyFont="1" applyBorder="1" applyAlignment="1">
      <alignment horizontal="right" vertical="center" indent="10" shrinkToFit="1"/>
    </xf>
    <xf numFmtId="0" fontId="8" fillId="0" borderId="1" xfId="1" applyFont="1" applyFill="1" applyBorder="1" applyAlignment="1">
      <alignment horizontal="left" vertical="center" shrinkToFit="1"/>
    </xf>
    <xf numFmtId="0" fontId="8" fillId="0" borderId="8" xfId="1" applyFont="1" applyBorder="1" applyAlignment="1">
      <alignment horizontal="center" vertical="center" shrinkToFit="1"/>
    </xf>
    <xf numFmtId="0" fontId="8" fillId="0" borderId="9" xfId="1" applyFont="1" applyBorder="1" applyAlignment="1">
      <alignment horizontal="center" vertical="center" shrinkToFit="1"/>
    </xf>
    <xf numFmtId="0" fontId="8" fillId="3" borderId="9" xfId="1" applyFont="1" applyFill="1" applyBorder="1" applyAlignment="1">
      <alignment horizontal="center" vertical="center" shrinkToFit="1"/>
    </xf>
    <xf numFmtId="0" fontId="8" fillId="3" borderId="10" xfId="1" applyFont="1" applyFill="1" applyBorder="1" applyAlignment="1">
      <alignment horizontal="center" vertical="center" shrinkToFit="1"/>
    </xf>
    <xf numFmtId="0" fontId="8" fillId="3" borderId="8" xfId="1" applyFont="1" applyFill="1" applyBorder="1" applyAlignment="1">
      <alignment vertical="center" shrinkToFit="1"/>
    </xf>
    <xf numFmtId="0" fontId="8" fillId="3" borderId="9" xfId="1" applyFont="1" applyFill="1" applyBorder="1" applyAlignment="1">
      <alignment vertical="center" shrinkToFit="1"/>
    </xf>
    <xf numFmtId="0" fontId="12" fillId="0" borderId="2" xfId="1" applyFont="1" applyBorder="1" applyAlignment="1">
      <alignment horizontal="left" vertical="top" wrapText="1" shrinkToFit="1"/>
    </xf>
    <xf numFmtId="0" fontId="12" fillId="0" borderId="3" xfId="1" applyFont="1" applyBorder="1" applyAlignment="1">
      <alignment horizontal="left" vertical="top" wrapText="1" shrinkToFit="1"/>
    </xf>
    <xf numFmtId="0" fontId="12" fillId="0" borderId="4" xfId="1" applyFont="1" applyBorder="1" applyAlignment="1">
      <alignment horizontal="left" vertical="top" wrapText="1" shrinkToFit="1"/>
    </xf>
    <xf numFmtId="0" fontId="12" fillId="0" borderId="11" xfId="1" applyFont="1" applyBorder="1" applyAlignment="1">
      <alignment horizontal="left" vertical="top" wrapText="1" shrinkToFit="1"/>
    </xf>
    <xf numFmtId="0" fontId="12" fillId="0" borderId="0" xfId="1" applyFont="1" applyBorder="1" applyAlignment="1">
      <alignment horizontal="left" vertical="top" wrapText="1" shrinkToFit="1"/>
    </xf>
    <xf numFmtId="0" fontId="12" fillId="0" borderId="12" xfId="1" applyFont="1" applyBorder="1" applyAlignment="1">
      <alignment horizontal="left" vertical="top" wrapText="1" shrinkToFit="1"/>
    </xf>
    <xf numFmtId="0" fontId="12" fillId="0" borderId="5" xfId="1" applyFont="1" applyBorder="1" applyAlignment="1">
      <alignment horizontal="left" vertical="top" wrapText="1" shrinkToFit="1"/>
    </xf>
    <xf numFmtId="0" fontId="12" fillId="0" borderId="6" xfId="1" applyFont="1" applyBorder="1" applyAlignment="1">
      <alignment horizontal="left" vertical="top" wrapText="1" shrinkToFit="1"/>
    </xf>
    <xf numFmtId="0" fontId="12" fillId="0" borderId="7" xfId="1" applyFont="1" applyBorder="1" applyAlignment="1">
      <alignment horizontal="left" vertical="top" wrapText="1" shrinkToFit="1"/>
    </xf>
    <xf numFmtId="0" fontId="12" fillId="0" borderId="2" xfId="1" applyFont="1" applyBorder="1" applyAlignment="1">
      <alignment horizontal="center" vertical="top" wrapText="1" shrinkToFit="1"/>
    </xf>
    <xf numFmtId="0" fontId="12" fillId="0" borderId="3" xfId="1" applyFont="1" applyBorder="1" applyAlignment="1">
      <alignment horizontal="center" vertical="top" wrapText="1" shrinkToFit="1"/>
    </xf>
    <xf numFmtId="0" fontId="12" fillId="0" borderId="4" xfId="1" applyFont="1" applyBorder="1" applyAlignment="1">
      <alignment horizontal="center" vertical="top" wrapText="1" shrinkToFit="1"/>
    </xf>
    <xf numFmtId="0" fontId="12" fillId="0" borderId="11" xfId="1" applyFont="1" applyBorder="1" applyAlignment="1">
      <alignment horizontal="center" vertical="top" wrapText="1" shrinkToFit="1"/>
    </xf>
    <xf numFmtId="0" fontId="12" fillId="0" borderId="0" xfId="1" applyFont="1" applyBorder="1" applyAlignment="1">
      <alignment horizontal="center" vertical="top" wrapText="1" shrinkToFit="1"/>
    </xf>
    <xf numFmtId="0" fontId="12" fillId="0" borderId="12" xfId="1" applyFont="1" applyBorder="1" applyAlignment="1">
      <alignment horizontal="center" vertical="top" wrapText="1" shrinkToFit="1"/>
    </xf>
    <xf numFmtId="0" fontId="12" fillId="0" borderId="5" xfId="1" applyFont="1" applyBorder="1" applyAlignment="1">
      <alignment horizontal="center" vertical="top" wrapText="1" shrinkToFit="1"/>
    </xf>
    <xf numFmtId="0" fontId="12" fillId="0" borderId="6" xfId="1" applyFont="1" applyBorder="1" applyAlignment="1">
      <alignment horizontal="center" vertical="top" wrapText="1" shrinkToFit="1"/>
    </xf>
    <xf numFmtId="0" fontId="12" fillId="0" borderId="7" xfId="1" applyFont="1" applyBorder="1" applyAlignment="1">
      <alignment horizontal="center" vertical="top" wrapText="1" shrinkToFit="1"/>
    </xf>
    <xf numFmtId="0" fontId="9" fillId="5" borderId="8" xfId="1" applyFont="1" applyFill="1" applyBorder="1" applyAlignment="1">
      <alignment horizontal="center" vertical="center" shrinkToFit="1"/>
    </xf>
    <xf numFmtId="0" fontId="9" fillId="5" borderId="10" xfId="1" applyFont="1" applyFill="1" applyBorder="1" applyAlignment="1">
      <alignment horizontal="center" vertical="center" shrinkToFit="1"/>
    </xf>
    <xf numFmtId="0" fontId="9" fillId="5" borderId="1" xfId="1" applyFont="1" applyFill="1" applyBorder="1" applyAlignment="1">
      <alignment horizontal="center" vertical="center" shrinkToFit="1"/>
    </xf>
    <xf numFmtId="0" fontId="9" fillId="5" borderId="1" xfId="1" applyFont="1" applyFill="1" applyBorder="1" applyAlignment="1">
      <alignment horizontal="center" vertical="center"/>
    </xf>
    <xf numFmtId="0" fontId="9" fillId="5" borderId="8" xfId="1" applyFont="1" applyFill="1" applyBorder="1" applyAlignment="1">
      <alignment vertical="center" shrinkToFit="1"/>
    </xf>
    <xf numFmtId="0" fontId="9" fillId="5" borderId="9" xfId="1" applyFont="1" applyFill="1" applyBorder="1" applyAlignment="1">
      <alignment vertical="center" shrinkToFit="1"/>
    </xf>
    <xf numFmtId="0" fontId="9" fillId="5" borderId="10" xfId="1" applyFont="1" applyFill="1" applyBorder="1" applyAlignment="1">
      <alignment vertical="center" shrinkToFit="1"/>
    </xf>
    <xf numFmtId="0" fontId="8" fillId="0" borderId="1" xfId="1" applyFont="1" applyFill="1" applyBorder="1" applyAlignment="1">
      <alignment horizontal="center" vertical="top" shrinkToFit="1"/>
    </xf>
    <xf numFmtId="0" fontId="8" fillId="0" borderId="1" xfId="1" applyFont="1" applyFill="1" applyBorder="1" applyAlignment="1">
      <alignment horizontal="left" vertical="top" shrinkToFit="1"/>
    </xf>
    <xf numFmtId="177" fontId="8" fillId="0" borderId="1" xfId="1" applyNumberFormat="1" applyFont="1" applyBorder="1" applyAlignment="1">
      <alignment horizontal="center" vertical="center"/>
    </xf>
    <xf numFmtId="0" fontId="8" fillId="0" borderId="1" xfId="1" applyFont="1" applyBorder="1" applyAlignment="1">
      <alignment horizontal="left" vertical="top"/>
    </xf>
    <xf numFmtId="0" fontId="8" fillId="0" borderId="8" xfId="1" applyFont="1" applyFill="1" applyBorder="1" applyAlignment="1">
      <alignment vertical="top" shrinkToFit="1"/>
    </xf>
    <xf numFmtId="0" fontId="8" fillId="0" borderId="9" xfId="1" applyFont="1" applyFill="1" applyBorder="1" applyAlignment="1">
      <alignment vertical="top" shrinkToFit="1"/>
    </xf>
    <xf numFmtId="0" fontId="8" fillId="0" borderId="10" xfId="1" applyFont="1" applyFill="1" applyBorder="1" applyAlignment="1">
      <alignment vertical="top" shrinkToFit="1"/>
    </xf>
    <xf numFmtId="176" fontId="8" fillId="0" borderId="1" xfId="1" applyNumberFormat="1" applyFont="1" applyBorder="1" applyAlignment="1">
      <alignment horizontal="left" vertical="center" shrinkToFit="1"/>
    </xf>
    <xf numFmtId="20" fontId="8" fillId="0" borderId="1" xfId="1" applyNumberFormat="1" applyFont="1" applyBorder="1" applyAlignment="1">
      <alignment horizontal="left" vertical="center" shrinkToFit="1"/>
    </xf>
    <xf numFmtId="9" fontId="8" fillId="0" borderId="1" xfId="3" applyFont="1" applyBorder="1" applyAlignment="1">
      <alignment horizontal="left" vertical="center" shrinkToFit="1"/>
    </xf>
    <xf numFmtId="0" fontId="8" fillId="0" borderId="2" xfId="1" applyFont="1" applyBorder="1" applyAlignment="1">
      <alignment horizontal="left" vertical="center" shrinkToFit="1"/>
    </xf>
    <xf numFmtId="0" fontId="8" fillId="0" borderId="3" xfId="1" applyFont="1" applyBorder="1" applyAlignment="1">
      <alignment horizontal="left" vertical="center" shrinkToFit="1"/>
    </xf>
    <xf numFmtId="0" fontId="8" fillId="0" borderId="4" xfId="1" applyFont="1" applyBorder="1" applyAlignment="1">
      <alignment horizontal="left" vertical="center" shrinkToFit="1"/>
    </xf>
    <xf numFmtId="0" fontId="8" fillId="0" borderId="11" xfId="1" applyFont="1" applyBorder="1" applyAlignment="1">
      <alignment horizontal="left" vertical="center" shrinkToFit="1"/>
    </xf>
    <xf numFmtId="0" fontId="8" fillId="0" borderId="0" xfId="1" applyFont="1" applyBorder="1" applyAlignment="1">
      <alignment horizontal="left" vertical="center" shrinkToFit="1"/>
    </xf>
    <xf numFmtId="0" fontId="8" fillId="0" borderId="12" xfId="1" applyFont="1" applyBorder="1" applyAlignment="1">
      <alignment horizontal="left" vertical="center" shrinkToFit="1"/>
    </xf>
    <xf numFmtId="0" fontId="8" fillId="0" borderId="5" xfId="1" applyFont="1" applyBorder="1" applyAlignment="1">
      <alignment horizontal="left" vertical="center" shrinkToFit="1"/>
    </xf>
    <xf numFmtId="0" fontId="8" fillId="0" borderId="6" xfId="1" applyFont="1" applyBorder="1" applyAlignment="1">
      <alignment horizontal="left" vertical="center" shrinkToFit="1"/>
    </xf>
    <xf numFmtId="0" fontId="8" fillId="0" borderId="7" xfId="1" applyFont="1" applyBorder="1" applyAlignment="1">
      <alignment horizontal="left" vertical="center" shrinkToFit="1"/>
    </xf>
    <xf numFmtId="0" fontId="8" fillId="0" borderId="2" xfId="1" applyFont="1" applyBorder="1" applyAlignment="1">
      <alignment horizontal="left" vertical="top" wrapText="1"/>
    </xf>
    <xf numFmtId="0" fontId="8" fillId="0" borderId="3" xfId="1" applyFont="1" applyBorder="1" applyAlignment="1">
      <alignment horizontal="left" vertical="top" wrapText="1"/>
    </xf>
    <xf numFmtId="0" fontId="8" fillId="0" borderId="4" xfId="1" applyFont="1" applyBorder="1" applyAlignment="1">
      <alignment horizontal="left" vertical="top" wrapText="1"/>
    </xf>
    <xf numFmtId="0" fontId="8" fillId="0" borderId="11" xfId="1" applyFont="1" applyBorder="1" applyAlignment="1">
      <alignment horizontal="left" vertical="top" wrapText="1"/>
    </xf>
    <xf numFmtId="0" fontId="8" fillId="0" borderId="0" xfId="1" applyFont="1" applyBorder="1" applyAlignment="1">
      <alignment horizontal="left" vertical="top" wrapText="1"/>
    </xf>
    <xf numFmtId="0" fontId="8" fillId="0" borderId="12" xfId="1" applyFont="1" applyBorder="1" applyAlignment="1">
      <alignment horizontal="left" vertical="top" wrapText="1"/>
    </xf>
    <xf numFmtId="0" fontId="8" fillId="0" borderId="5" xfId="1" applyFont="1" applyBorder="1" applyAlignment="1">
      <alignment horizontal="left" vertical="top" wrapText="1"/>
    </xf>
    <xf numFmtId="0" fontId="8" fillId="0" borderId="6" xfId="1" applyFont="1" applyBorder="1" applyAlignment="1">
      <alignment horizontal="left" vertical="top" wrapText="1"/>
    </xf>
    <xf numFmtId="0" fontId="8" fillId="0" borderId="7" xfId="1" applyFont="1" applyBorder="1" applyAlignment="1">
      <alignment horizontal="left" vertical="top" wrapText="1"/>
    </xf>
    <xf numFmtId="0" fontId="8" fillId="4" borderId="2" xfId="1" applyFont="1" applyFill="1" applyBorder="1" applyAlignment="1">
      <alignment horizontal="center" vertical="center" wrapText="1"/>
    </xf>
    <xf numFmtId="0" fontId="8" fillId="4" borderId="3" xfId="1" applyFont="1" applyFill="1" applyBorder="1" applyAlignment="1">
      <alignment horizontal="center" vertical="center" wrapText="1"/>
    </xf>
    <xf numFmtId="0" fontId="8" fillId="4" borderId="4" xfId="1" applyFont="1" applyFill="1" applyBorder="1" applyAlignment="1">
      <alignment horizontal="center" vertical="center" wrapText="1"/>
    </xf>
    <xf numFmtId="0" fontId="8" fillId="4" borderId="5" xfId="1" applyFont="1" applyFill="1" applyBorder="1" applyAlignment="1">
      <alignment horizontal="center" vertical="center" wrapText="1"/>
    </xf>
    <xf numFmtId="0" fontId="8" fillId="4" borderId="6" xfId="1" applyFont="1" applyFill="1" applyBorder="1" applyAlignment="1">
      <alignment horizontal="center" vertical="center" wrapText="1"/>
    </xf>
    <xf numFmtId="0" fontId="8" fillId="4" borderId="7" xfId="1" applyFont="1" applyFill="1" applyBorder="1" applyAlignment="1">
      <alignment horizontal="center" vertical="center" wrapText="1"/>
    </xf>
    <xf numFmtId="0" fontId="8" fillId="0" borderId="2" xfId="1" applyFont="1" applyFill="1" applyBorder="1" applyAlignment="1">
      <alignment horizontal="center" vertical="center" wrapText="1"/>
    </xf>
    <xf numFmtId="0" fontId="8" fillId="0" borderId="3" xfId="1" applyFont="1" applyFill="1" applyBorder="1" applyAlignment="1">
      <alignment horizontal="center" vertical="center" wrapText="1"/>
    </xf>
    <xf numFmtId="0" fontId="8" fillId="0" borderId="4" xfId="1" applyFont="1" applyFill="1" applyBorder="1" applyAlignment="1">
      <alignment horizontal="center" vertical="center" wrapText="1"/>
    </xf>
    <xf numFmtId="0" fontId="8" fillId="0" borderId="5" xfId="1" applyFont="1" applyFill="1" applyBorder="1" applyAlignment="1">
      <alignment horizontal="center" vertical="center" wrapText="1"/>
    </xf>
    <xf numFmtId="0" fontId="8" fillId="0" borderId="6" xfId="1" applyFont="1" applyFill="1" applyBorder="1" applyAlignment="1">
      <alignment horizontal="center" vertical="center" wrapText="1"/>
    </xf>
    <xf numFmtId="0" fontId="8" fillId="0" borderId="7" xfId="1" applyFont="1" applyFill="1" applyBorder="1" applyAlignment="1">
      <alignment horizontal="center" vertical="center" wrapText="1"/>
    </xf>
    <xf numFmtId="0" fontId="14" fillId="4" borderId="2" xfId="1" applyFont="1" applyFill="1" applyBorder="1" applyAlignment="1">
      <alignment horizontal="center" vertical="center"/>
    </xf>
    <xf numFmtId="0" fontId="14" fillId="4" borderId="3" xfId="1" applyFont="1" applyFill="1" applyBorder="1" applyAlignment="1">
      <alignment horizontal="center" vertical="center"/>
    </xf>
    <xf numFmtId="0" fontId="14" fillId="4" borderId="5" xfId="1" applyFont="1" applyFill="1" applyBorder="1" applyAlignment="1">
      <alignment horizontal="center" vertical="center"/>
    </xf>
    <xf numFmtId="0" fontId="14" fillId="4" borderId="6" xfId="1" applyFont="1" applyFill="1" applyBorder="1" applyAlignment="1">
      <alignment horizontal="center" vertical="center"/>
    </xf>
    <xf numFmtId="0" fontId="8" fillId="4" borderId="1" xfId="1" applyFont="1" applyFill="1" applyBorder="1" applyAlignment="1">
      <alignment horizontal="distributed" vertical="center" justifyLastLine="1"/>
    </xf>
    <xf numFmtId="0" fontId="8" fillId="0" borderId="1" xfId="1" applyFont="1" applyFill="1" applyBorder="1" applyAlignment="1">
      <alignment horizontal="center" vertical="center"/>
    </xf>
    <xf numFmtId="0" fontId="8" fillId="4" borderId="2" xfId="1" applyFont="1" applyFill="1" applyBorder="1" applyAlignment="1">
      <alignment horizontal="center" vertical="center"/>
    </xf>
    <xf numFmtId="0" fontId="8" fillId="4" borderId="3" xfId="1" applyFont="1" applyFill="1" applyBorder="1" applyAlignment="1">
      <alignment horizontal="center" vertical="center"/>
    </xf>
    <xf numFmtId="0" fontId="8" fillId="4" borderId="4" xfId="1" applyFont="1" applyFill="1" applyBorder="1" applyAlignment="1">
      <alignment horizontal="center" vertical="center"/>
    </xf>
    <xf numFmtId="0" fontId="8" fillId="4" borderId="5" xfId="1" applyFont="1" applyFill="1" applyBorder="1" applyAlignment="1">
      <alignment horizontal="center" vertical="center"/>
    </xf>
    <xf numFmtId="0" fontId="8" fillId="4" borderId="6" xfId="1" applyFont="1" applyFill="1" applyBorder="1" applyAlignment="1">
      <alignment horizontal="center" vertical="center"/>
    </xf>
    <xf numFmtId="0" fontId="8" fillId="4" borderId="7" xfId="1" applyFont="1" applyFill="1" applyBorder="1" applyAlignment="1">
      <alignment horizontal="center" vertical="center"/>
    </xf>
    <xf numFmtId="0" fontId="15" fillId="0" borderId="1" xfId="1" applyFont="1" applyFill="1" applyBorder="1" applyAlignment="1">
      <alignment horizontal="center" vertical="center"/>
    </xf>
    <xf numFmtId="0" fontId="15" fillId="0" borderId="2" xfId="1" applyFont="1" applyFill="1" applyBorder="1" applyAlignment="1">
      <alignment horizontal="center" vertical="center"/>
    </xf>
    <xf numFmtId="0" fontId="15" fillId="0" borderId="3" xfId="1" applyFont="1" applyFill="1" applyBorder="1" applyAlignment="1">
      <alignment horizontal="center" vertical="center"/>
    </xf>
    <xf numFmtId="0" fontId="15" fillId="0" borderId="4" xfId="1" applyFont="1" applyFill="1" applyBorder="1" applyAlignment="1">
      <alignment horizontal="center" vertical="center"/>
    </xf>
    <xf numFmtId="0" fontId="15" fillId="0" borderId="11" xfId="1" applyFont="1" applyFill="1" applyBorder="1" applyAlignment="1">
      <alignment horizontal="center" vertical="center"/>
    </xf>
    <xf numFmtId="0" fontId="15" fillId="0" borderId="0" xfId="1" applyFont="1" applyFill="1" applyBorder="1" applyAlignment="1">
      <alignment horizontal="center" vertical="center"/>
    </xf>
    <xf numFmtId="0" fontId="15" fillId="0" borderId="12" xfId="1" applyFont="1" applyFill="1" applyBorder="1" applyAlignment="1">
      <alignment horizontal="center" vertical="center"/>
    </xf>
    <xf numFmtId="0" fontId="15" fillId="0" borderId="5" xfId="1" applyFont="1" applyFill="1" applyBorder="1" applyAlignment="1">
      <alignment horizontal="center" vertical="center"/>
    </xf>
    <xf numFmtId="0" fontId="15" fillId="0" borderId="6" xfId="1" applyFont="1" applyFill="1" applyBorder="1" applyAlignment="1">
      <alignment horizontal="center" vertical="center"/>
    </xf>
    <xf numFmtId="0" fontId="15" fillId="0" borderId="7" xfId="1" applyFont="1" applyFill="1" applyBorder="1" applyAlignment="1">
      <alignment horizontal="center" vertical="center"/>
    </xf>
    <xf numFmtId="0" fontId="13" fillId="0" borderId="22" xfId="1" applyFont="1" applyFill="1" applyBorder="1" applyAlignment="1">
      <alignment horizontal="left" vertical="center" wrapText="1"/>
    </xf>
    <xf numFmtId="0" fontId="13" fillId="0" borderId="23" xfId="1" applyFont="1" applyFill="1" applyBorder="1" applyAlignment="1">
      <alignment horizontal="left" vertical="center" wrapText="1"/>
    </xf>
    <xf numFmtId="0" fontId="8" fillId="4" borderId="1" xfId="1" applyFont="1" applyFill="1" applyBorder="1" applyAlignment="1">
      <alignment horizontal="center" vertical="center"/>
    </xf>
    <xf numFmtId="0" fontId="8" fillId="0" borderId="8" xfId="1" applyFont="1" applyFill="1" applyBorder="1" applyAlignment="1">
      <alignment horizontal="left" vertical="center" shrinkToFit="1"/>
    </xf>
    <xf numFmtId="0" fontId="8" fillId="0" borderId="9" xfId="1" applyFont="1" applyFill="1" applyBorder="1" applyAlignment="1">
      <alignment horizontal="left" vertical="center" shrinkToFit="1"/>
    </xf>
    <xf numFmtId="0" fontId="8" fillId="0" borderId="10" xfId="1" applyFont="1" applyFill="1" applyBorder="1" applyAlignment="1">
      <alignment horizontal="left" vertical="center" shrinkToFit="1"/>
    </xf>
    <xf numFmtId="0" fontId="8" fillId="0" borderId="1" xfId="1" applyFont="1" applyFill="1" applyBorder="1" applyAlignment="1">
      <alignment horizontal="left" vertical="top" wrapText="1"/>
    </xf>
    <xf numFmtId="183" fontId="8" fillId="0" borderId="9" xfId="1" applyNumberFormat="1" applyFont="1" applyFill="1" applyBorder="1" applyAlignment="1">
      <alignment horizontal="left" vertical="center" shrinkToFit="1"/>
    </xf>
    <xf numFmtId="183" fontId="8" fillId="0" borderId="8" xfId="1" applyNumberFormat="1" applyFont="1" applyFill="1" applyBorder="1" applyAlignment="1">
      <alignment horizontal="left" vertical="center" shrinkToFit="1"/>
    </xf>
    <xf numFmtId="0" fontId="8" fillId="4" borderId="1" xfId="1" applyFont="1" applyFill="1" applyBorder="1" applyAlignment="1">
      <alignment horizontal="center" vertical="center" textRotation="255"/>
    </xf>
    <xf numFmtId="0" fontId="12" fillId="4" borderId="1" xfId="1" applyFont="1" applyFill="1" applyBorder="1" applyAlignment="1">
      <alignment horizontal="center" vertical="center"/>
    </xf>
    <xf numFmtId="0" fontId="10" fillId="0" borderId="2" xfId="1" applyFont="1" applyFill="1" applyBorder="1" applyAlignment="1">
      <alignment horizontal="right" vertical="top" justifyLastLine="1"/>
    </xf>
    <xf numFmtId="0" fontId="10" fillId="0" borderId="3" xfId="1" applyFont="1" applyFill="1" applyBorder="1" applyAlignment="1">
      <alignment horizontal="right" vertical="top" justifyLastLine="1"/>
    </xf>
    <xf numFmtId="0" fontId="10" fillId="0" borderId="4" xfId="1" applyFont="1" applyFill="1" applyBorder="1" applyAlignment="1">
      <alignment horizontal="right" vertical="top" justifyLastLine="1"/>
    </xf>
    <xf numFmtId="0" fontId="8" fillId="4" borderId="1" xfId="1" applyFont="1" applyFill="1" applyBorder="1" applyAlignment="1">
      <alignment horizontal="center" vertical="center" wrapText="1"/>
    </xf>
    <xf numFmtId="183" fontId="8" fillId="0" borderId="8" xfId="1" applyNumberFormat="1" applyFont="1" applyFill="1" applyBorder="1" applyAlignment="1">
      <alignment horizontal="center" vertical="center" shrinkToFit="1"/>
    </xf>
    <xf numFmtId="183" fontId="8" fillId="0" borderId="9" xfId="1" applyNumberFormat="1" applyFont="1" applyFill="1" applyBorder="1" applyAlignment="1">
      <alignment horizontal="center" vertical="center" shrinkToFit="1"/>
    </xf>
    <xf numFmtId="183" fontId="8" fillId="0" borderId="10" xfId="1" applyNumberFormat="1" applyFont="1" applyFill="1" applyBorder="1" applyAlignment="1">
      <alignment horizontal="center" vertical="center" shrinkToFit="1"/>
    </xf>
    <xf numFmtId="0" fontId="22" fillId="4" borderId="5" xfId="1" applyFont="1" applyFill="1" applyBorder="1" applyAlignment="1">
      <alignment horizontal="center" vertical="center" wrapText="1"/>
    </xf>
    <xf numFmtId="0" fontId="22" fillId="4" borderId="6" xfId="1" applyFont="1" applyFill="1" applyBorder="1" applyAlignment="1">
      <alignment horizontal="center" vertical="center" wrapText="1"/>
    </xf>
    <xf numFmtId="0" fontId="22" fillId="4" borderId="7" xfId="1" applyFont="1" applyFill="1" applyBorder="1" applyAlignment="1">
      <alignment horizontal="center" vertical="center" wrapText="1"/>
    </xf>
    <xf numFmtId="0" fontId="13" fillId="0" borderId="8" xfId="1" applyFont="1" applyFill="1" applyBorder="1" applyAlignment="1">
      <alignment vertical="center"/>
    </xf>
    <xf numFmtId="0" fontId="13" fillId="0" borderId="9" xfId="1" applyFont="1" applyFill="1" applyBorder="1" applyAlignment="1">
      <alignment vertical="center"/>
    </xf>
    <xf numFmtId="0" fontId="13" fillId="0" borderId="10" xfId="1" applyFont="1" applyFill="1" applyBorder="1" applyAlignment="1">
      <alignment vertical="center"/>
    </xf>
    <xf numFmtId="186" fontId="12" fillId="0" borderId="8" xfId="1" applyNumberFormat="1" applyFont="1" applyFill="1" applyBorder="1" applyAlignment="1">
      <alignment horizontal="center" vertical="center" shrinkToFit="1"/>
    </xf>
    <xf numFmtId="186" fontId="12" fillId="0" borderId="10" xfId="1" applyNumberFormat="1" applyFont="1" applyFill="1" applyBorder="1" applyAlignment="1">
      <alignment horizontal="center" vertical="center" shrinkToFit="1"/>
    </xf>
    <xf numFmtId="0" fontId="8" fillId="0" borderId="1" xfId="1" applyFont="1" applyFill="1" applyBorder="1" applyAlignment="1">
      <alignment horizontal="left" vertical="center"/>
    </xf>
    <xf numFmtId="0" fontId="8" fillId="4" borderId="8" xfId="1" applyFont="1" applyFill="1" applyBorder="1" applyAlignment="1">
      <alignment horizontal="center" vertical="center" justifyLastLine="1"/>
    </xf>
    <xf numFmtId="0" fontId="8" fillId="4" borderId="9" xfId="1" applyFont="1" applyFill="1" applyBorder="1" applyAlignment="1">
      <alignment horizontal="center" vertical="center" justifyLastLine="1"/>
    </xf>
    <xf numFmtId="0" fontId="8" fillId="4" borderId="10" xfId="1" applyFont="1" applyFill="1" applyBorder="1" applyAlignment="1">
      <alignment horizontal="center" vertical="center" justifyLastLine="1"/>
    </xf>
    <xf numFmtId="0" fontId="8" fillId="4" borderId="1" xfId="1" applyFont="1" applyFill="1" applyBorder="1" applyAlignment="1">
      <alignment horizontal="center" vertical="center" shrinkToFit="1"/>
    </xf>
    <xf numFmtId="0" fontId="8" fillId="4" borderId="5" xfId="1" applyFont="1" applyFill="1" applyBorder="1" applyAlignment="1">
      <alignment horizontal="distributed" vertical="center" justifyLastLine="1" shrinkToFit="1"/>
    </xf>
    <xf numFmtId="0" fontId="8" fillId="4" borderId="6" xfId="1" applyFont="1" applyFill="1" applyBorder="1" applyAlignment="1">
      <alignment horizontal="distributed" vertical="center" justifyLastLine="1" shrinkToFit="1"/>
    </xf>
    <xf numFmtId="0" fontId="8" fillId="4" borderId="7" xfId="1" applyFont="1" applyFill="1" applyBorder="1" applyAlignment="1">
      <alignment horizontal="distributed" vertical="center" justifyLastLine="1" shrinkToFit="1"/>
    </xf>
    <xf numFmtId="0" fontId="8" fillId="4" borderId="8" xfId="1" applyFont="1" applyFill="1" applyBorder="1" applyAlignment="1">
      <alignment horizontal="distributed" vertical="center" justifyLastLine="1" shrinkToFit="1"/>
    </xf>
    <xf numFmtId="0" fontId="8" fillId="4" borderId="9" xfId="1" applyFont="1" applyFill="1" applyBorder="1" applyAlignment="1">
      <alignment horizontal="distributed" vertical="center" justifyLastLine="1" shrinkToFit="1"/>
    </xf>
    <xf numFmtId="0" fontId="8" fillId="4" borderId="10" xfId="1" applyFont="1" applyFill="1" applyBorder="1" applyAlignment="1">
      <alignment horizontal="distributed" vertical="center" justifyLastLine="1" shrinkToFit="1"/>
    </xf>
    <xf numFmtId="0" fontId="8" fillId="0" borderId="5" xfId="1" applyFont="1" applyFill="1" applyBorder="1" applyAlignment="1">
      <alignment vertical="center" shrinkToFit="1"/>
    </xf>
    <xf numFmtId="0" fontId="8" fillId="0" borderId="6" xfId="1" applyFont="1" applyFill="1" applyBorder="1" applyAlignment="1">
      <alignment vertical="center" shrinkToFit="1"/>
    </xf>
    <xf numFmtId="0" fontId="8" fillId="0" borderId="7" xfId="1" applyFont="1" applyFill="1" applyBorder="1" applyAlignment="1">
      <alignment vertical="center" shrinkToFit="1"/>
    </xf>
    <xf numFmtId="0" fontId="8" fillId="0" borderId="8" xfId="1" applyFont="1" applyFill="1" applyBorder="1" applyAlignment="1">
      <alignment vertical="center" shrinkToFit="1"/>
    </xf>
    <xf numFmtId="0" fontId="8" fillId="0" borderId="9" xfId="1" applyFont="1" applyFill="1" applyBorder="1" applyAlignment="1">
      <alignment vertical="center" shrinkToFit="1"/>
    </xf>
    <xf numFmtId="0" fontId="8" fillId="0" borderId="10" xfId="1" applyFont="1" applyFill="1" applyBorder="1" applyAlignment="1">
      <alignment vertical="center" shrinkToFit="1"/>
    </xf>
    <xf numFmtId="38" fontId="8" fillId="0" borderId="8" xfId="2" applyFont="1" applyFill="1" applyBorder="1" applyAlignment="1">
      <alignment horizontal="right" vertical="center"/>
    </xf>
    <xf numFmtId="38" fontId="8" fillId="0" borderId="9" xfId="2" applyFont="1" applyFill="1" applyBorder="1" applyAlignment="1">
      <alignment horizontal="right" vertical="center"/>
    </xf>
    <xf numFmtId="0" fontId="8" fillId="4" borderId="2" xfId="1" applyFont="1" applyFill="1" applyBorder="1" applyAlignment="1">
      <alignment horizontal="distributed" vertical="center" wrapText="1" justifyLastLine="1"/>
    </xf>
    <xf numFmtId="0" fontId="8" fillId="4" borderId="4" xfId="1" applyFont="1" applyFill="1" applyBorder="1" applyAlignment="1">
      <alignment horizontal="distributed" vertical="center" justifyLastLine="1"/>
    </xf>
    <xf numFmtId="0" fontId="8" fillId="4" borderId="11" xfId="1" applyFont="1" applyFill="1" applyBorder="1" applyAlignment="1">
      <alignment horizontal="distributed" vertical="center" justifyLastLine="1"/>
    </xf>
    <xf numFmtId="0" fontId="8" fillId="4" borderId="12" xfId="1" applyFont="1" applyFill="1" applyBorder="1" applyAlignment="1">
      <alignment horizontal="distributed" vertical="center" justifyLastLine="1"/>
    </xf>
    <xf numFmtId="0" fontId="8" fillId="4" borderId="5" xfId="1" applyFont="1" applyFill="1" applyBorder="1" applyAlignment="1">
      <alignment horizontal="distributed" vertical="center" justifyLastLine="1"/>
    </xf>
    <xf numFmtId="0" fontId="8" fillId="4" borderId="7" xfId="1" applyFont="1" applyFill="1" applyBorder="1" applyAlignment="1">
      <alignment horizontal="distributed" vertical="center" justifyLastLine="1"/>
    </xf>
    <xf numFmtId="0" fontId="12" fillId="0" borderId="2" xfId="1" applyFont="1" applyBorder="1" applyAlignment="1">
      <alignment horizontal="left" vertical="top" wrapText="1"/>
    </xf>
    <xf numFmtId="0" fontId="12" fillId="0" borderId="3" xfId="1" applyFont="1" applyBorder="1" applyAlignment="1">
      <alignment horizontal="left" vertical="top" wrapText="1"/>
    </xf>
    <xf numFmtId="0" fontId="12" fillId="0" borderId="4" xfId="1" applyFont="1" applyBorder="1" applyAlignment="1">
      <alignment horizontal="left" vertical="top" wrapText="1"/>
    </xf>
    <xf numFmtId="0" fontId="12" fillId="0" borderId="11" xfId="1" applyFont="1" applyBorder="1" applyAlignment="1">
      <alignment horizontal="left" vertical="top" wrapText="1"/>
    </xf>
    <xf numFmtId="0" fontId="12" fillId="0" borderId="0" xfId="1" applyFont="1" applyBorder="1" applyAlignment="1">
      <alignment horizontal="left" vertical="top" wrapText="1"/>
    </xf>
    <xf numFmtId="0" fontId="12" fillId="0" borderId="12" xfId="1" applyFont="1" applyBorder="1" applyAlignment="1">
      <alignment horizontal="left" vertical="top" wrapText="1"/>
    </xf>
    <xf numFmtId="0" fontId="12" fillId="0" borderId="5" xfId="1" applyFont="1" applyBorder="1" applyAlignment="1">
      <alignment horizontal="left" vertical="top" wrapText="1"/>
    </xf>
    <xf numFmtId="0" fontId="12" fillId="0" borderId="6" xfId="1" applyFont="1" applyBorder="1" applyAlignment="1">
      <alignment horizontal="left" vertical="top" wrapText="1"/>
    </xf>
    <xf numFmtId="0" fontId="12" fillId="0" borderId="7" xfId="1" applyFont="1" applyBorder="1" applyAlignment="1">
      <alignment horizontal="left" vertical="top" wrapText="1"/>
    </xf>
    <xf numFmtId="183" fontId="8" fillId="0" borderId="9" xfId="1" applyNumberFormat="1" applyFont="1" applyFill="1" applyBorder="1" applyAlignment="1">
      <alignment vertical="center" shrinkToFit="1"/>
    </xf>
    <xf numFmtId="183" fontId="8" fillId="0" borderId="10" xfId="1" applyNumberFormat="1" applyFont="1" applyFill="1" applyBorder="1" applyAlignment="1">
      <alignment vertical="center" shrinkToFit="1"/>
    </xf>
    <xf numFmtId="0" fontId="8" fillId="4" borderId="2" xfId="1" applyFont="1" applyFill="1" applyBorder="1" applyAlignment="1">
      <alignment horizontal="distributed" vertical="center" justifyLastLine="1"/>
    </xf>
    <xf numFmtId="0" fontId="8" fillId="4" borderId="3" xfId="1" applyFont="1" applyFill="1" applyBorder="1" applyAlignment="1">
      <alignment horizontal="distributed" vertical="center" justifyLastLine="1"/>
    </xf>
    <xf numFmtId="0" fontId="8" fillId="4" borderId="0" xfId="1" applyFont="1" applyFill="1" applyBorder="1" applyAlignment="1">
      <alignment horizontal="distributed" vertical="center" justifyLastLine="1"/>
    </xf>
    <xf numFmtId="0" fontId="8" fillId="4" borderId="6" xfId="1" applyFont="1" applyFill="1" applyBorder="1" applyAlignment="1">
      <alignment horizontal="distributed" vertical="center" justifyLastLine="1"/>
    </xf>
    <xf numFmtId="0" fontId="8" fillId="0" borderId="8" xfId="1" applyFont="1" applyFill="1" applyBorder="1" applyAlignment="1">
      <alignment vertical="center"/>
    </xf>
    <xf numFmtId="0" fontId="8" fillId="0" borderId="9" xfId="1" applyFont="1" applyFill="1" applyBorder="1" applyAlignment="1">
      <alignment vertical="center"/>
    </xf>
    <xf numFmtId="0" fontId="8" fillId="0" borderId="10" xfId="1" applyFont="1" applyFill="1" applyBorder="1" applyAlignment="1">
      <alignment vertical="center"/>
    </xf>
    <xf numFmtId="0" fontId="22" fillId="0" borderId="1" xfId="1" applyFont="1" applyFill="1" applyBorder="1" applyAlignment="1">
      <alignment horizontal="left" vertical="top" wrapText="1"/>
    </xf>
    <xf numFmtId="183" fontId="8" fillId="0" borderId="10" xfId="1" applyNumberFormat="1" applyFont="1" applyFill="1" applyBorder="1" applyAlignment="1">
      <alignment horizontal="left" vertical="center" shrinkToFit="1"/>
    </xf>
    <xf numFmtId="0" fontId="8" fillId="4" borderId="2" xfId="1" applyFont="1" applyFill="1" applyBorder="1" applyAlignment="1">
      <alignment horizontal="distributed" vertical="center"/>
    </xf>
    <xf numFmtId="0" fontId="8" fillId="4" borderId="3" xfId="1" applyFont="1" applyFill="1" applyBorder="1" applyAlignment="1">
      <alignment horizontal="distributed" vertical="center"/>
    </xf>
    <xf numFmtId="0" fontId="8" fillId="4" borderId="2" xfId="1" applyFont="1" applyFill="1" applyBorder="1" applyAlignment="1">
      <alignment horizontal="center" vertical="center" textRotation="255" justifyLastLine="1"/>
    </xf>
    <xf numFmtId="0" fontId="8" fillId="4" borderId="4" xfId="1" applyFont="1" applyFill="1" applyBorder="1" applyAlignment="1">
      <alignment horizontal="center" vertical="center" textRotation="255" justifyLastLine="1"/>
    </xf>
    <xf numFmtId="0" fontId="8" fillId="4" borderId="11" xfId="1" applyFont="1" applyFill="1" applyBorder="1" applyAlignment="1">
      <alignment horizontal="center" vertical="center" textRotation="255" justifyLastLine="1"/>
    </xf>
    <xf numFmtId="0" fontId="8" fillId="4" borderId="12" xfId="1" applyFont="1" applyFill="1" applyBorder="1" applyAlignment="1">
      <alignment horizontal="center" vertical="center" textRotation="255" justifyLastLine="1"/>
    </xf>
    <xf numFmtId="0" fontId="8" fillId="4" borderId="5" xfId="1" applyFont="1" applyFill="1" applyBorder="1" applyAlignment="1">
      <alignment horizontal="center" vertical="center" textRotation="255" justifyLastLine="1"/>
    </xf>
    <xf numFmtId="0" fontId="8" fillId="4" borderId="7" xfId="1" applyFont="1" applyFill="1" applyBorder="1" applyAlignment="1">
      <alignment horizontal="center" vertical="center" textRotation="255" justifyLastLine="1"/>
    </xf>
    <xf numFmtId="0" fontId="12" fillId="0" borderId="8" xfId="1" applyFont="1" applyFill="1" applyBorder="1" applyAlignment="1">
      <alignment vertical="center" shrinkToFit="1"/>
    </xf>
    <xf numFmtId="0" fontId="12" fillId="0" borderId="9" xfId="1" applyFont="1" applyFill="1" applyBorder="1" applyAlignment="1">
      <alignment vertical="center" shrinkToFit="1"/>
    </xf>
    <xf numFmtId="0" fontId="12" fillId="0" borderId="10" xfId="1" applyFont="1" applyFill="1" applyBorder="1" applyAlignment="1">
      <alignment vertical="center" shrinkToFit="1"/>
    </xf>
    <xf numFmtId="184" fontId="8" fillId="0" borderId="9" xfId="1" applyNumberFormat="1" applyFont="1" applyFill="1" applyBorder="1" applyAlignment="1">
      <alignment horizontal="center" vertical="center" shrinkToFit="1"/>
    </xf>
    <xf numFmtId="0" fontId="10" fillId="0" borderId="2" xfId="1" applyFont="1" applyFill="1" applyBorder="1" applyAlignment="1">
      <alignment horizontal="right" vertical="top"/>
    </xf>
    <xf numFmtId="0" fontId="10" fillId="0" borderId="3" xfId="1" applyFont="1" applyFill="1" applyBorder="1" applyAlignment="1">
      <alignment horizontal="right" vertical="top"/>
    </xf>
    <xf numFmtId="0" fontId="10" fillId="0" borderId="4" xfId="1" applyFont="1" applyFill="1" applyBorder="1" applyAlignment="1">
      <alignment horizontal="right" vertical="top"/>
    </xf>
    <xf numFmtId="0" fontId="8" fillId="0" borderId="1" xfId="1" applyFont="1" applyBorder="1" applyAlignment="1">
      <alignment horizontal="center" vertical="center"/>
    </xf>
    <xf numFmtId="0" fontId="12" fillId="4" borderId="1" xfId="1" applyFont="1" applyFill="1" applyBorder="1" applyAlignment="1">
      <alignment horizontal="left" vertical="center" wrapText="1"/>
    </xf>
    <xf numFmtId="0" fontId="12" fillId="4" borderId="3" xfId="1" applyFont="1" applyFill="1" applyBorder="1" applyAlignment="1">
      <alignment horizontal="left" vertical="center" wrapText="1"/>
    </xf>
    <xf numFmtId="0" fontId="12" fillId="4" borderId="4" xfId="1" applyFont="1" applyFill="1" applyBorder="1" applyAlignment="1">
      <alignment horizontal="left" vertical="center" wrapText="1"/>
    </xf>
    <xf numFmtId="0" fontId="12" fillId="4" borderId="11" xfId="1" applyFont="1" applyFill="1" applyBorder="1" applyAlignment="1">
      <alignment horizontal="left" vertical="center" wrapText="1"/>
    </xf>
    <xf numFmtId="0" fontId="12" fillId="4" borderId="0" xfId="1" applyFont="1" applyFill="1" applyBorder="1" applyAlignment="1">
      <alignment horizontal="left" vertical="center" wrapText="1"/>
    </xf>
    <xf numFmtId="0" fontId="12" fillId="4" borderId="12" xfId="1" applyFont="1" applyFill="1" applyBorder="1" applyAlignment="1">
      <alignment horizontal="left" vertical="center" wrapText="1"/>
    </xf>
    <xf numFmtId="0" fontId="12" fillId="4" borderId="5" xfId="1" applyFont="1" applyFill="1" applyBorder="1" applyAlignment="1">
      <alignment horizontal="left" vertical="center" wrapText="1"/>
    </xf>
    <xf numFmtId="0" fontId="12" fillId="4" borderId="6" xfId="1" applyFont="1" applyFill="1" applyBorder="1" applyAlignment="1">
      <alignment horizontal="left" vertical="center" wrapText="1"/>
    </xf>
    <xf numFmtId="0" fontId="12" fillId="4" borderId="7" xfId="1" applyFont="1" applyFill="1" applyBorder="1" applyAlignment="1">
      <alignment horizontal="left" vertical="center" wrapText="1"/>
    </xf>
    <xf numFmtId="0" fontId="8" fillId="4" borderId="1" xfId="1" applyFont="1" applyFill="1" applyBorder="1" applyAlignment="1">
      <alignment horizontal="distributed" vertical="top" wrapText="1" justifyLastLine="1"/>
    </xf>
    <xf numFmtId="0" fontId="8" fillId="0" borderId="1" xfId="1" applyFont="1" applyBorder="1" applyAlignment="1">
      <alignment vertical="top" wrapText="1"/>
    </xf>
    <xf numFmtId="0" fontId="8" fillId="0" borderId="8" xfId="1" applyFont="1" applyBorder="1" applyAlignment="1">
      <alignment vertical="top" wrapText="1"/>
    </xf>
    <xf numFmtId="0" fontId="8" fillId="0" borderId="9" xfId="1" applyFont="1" applyBorder="1" applyAlignment="1">
      <alignment vertical="top" wrapText="1"/>
    </xf>
    <xf numFmtId="0" fontId="8" fillId="0" borderId="10" xfId="1" applyFont="1" applyBorder="1" applyAlignment="1">
      <alignment vertical="top" wrapText="1"/>
    </xf>
    <xf numFmtId="0" fontId="8" fillId="0" borderId="1" xfId="1" applyFont="1" applyBorder="1" applyAlignment="1">
      <alignment horizontal="left" vertical="top" wrapText="1"/>
    </xf>
    <xf numFmtId="0" fontId="13" fillId="0" borderId="1" xfId="1" applyFont="1" applyBorder="1" applyAlignment="1">
      <alignment horizontal="left" vertical="top" wrapText="1"/>
    </xf>
    <xf numFmtId="38" fontId="8" fillId="0" borderId="8" xfId="2" applyFont="1" applyBorder="1" applyAlignment="1">
      <alignment vertical="top" wrapText="1"/>
    </xf>
    <xf numFmtId="38" fontId="8" fillId="0" borderId="9" xfId="2" applyFont="1" applyBorder="1" applyAlignment="1">
      <alignment vertical="top" wrapText="1"/>
    </xf>
    <xf numFmtId="0" fontId="8" fillId="4" borderId="9" xfId="1" applyFont="1" applyFill="1" applyBorder="1" applyAlignment="1">
      <alignment horizontal="center" vertical="top" wrapText="1"/>
    </xf>
    <xf numFmtId="0" fontId="8" fillId="4" borderId="10" xfId="1" applyFont="1" applyFill="1" applyBorder="1" applyAlignment="1">
      <alignment horizontal="center" vertical="top" wrapText="1"/>
    </xf>
    <xf numFmtId="0" fontId="4" fillId="4" borderId="2" xfId="1" applyFont="1" applyFill="1" applyBorder="1" applyAlignment="1">
      <alignment horizontal="center" vertical="center"/>
    </xf>
    <xf numFmtId="0" fontId="4" fillId="4" borderId="3" xfId="1" applyFont="1" applyFill="1" applyBorder="1" applyAlignment="1">
      <alignment horizontal="center" vertical="center"/>
    </xf>
    <xf numFmtId="0" fontId="4" fillId="4" borderId="4" xfId="1" applyFont="1" applyFill="1" applyBorder="1" applyAlignment="1">
      <alignment horizontal="center" vertical="center"/>
    </xf>
    <xf numFmtId="0" fontId="4" fillId="4" borderId="11" xfId="1" applyFont="1" applyFill="1" applyBorder="1" applyAlignment="1">
      <alignment horizontal="center" vertical="center"/>
    </xf>
    <xf numFmtId="0" fontId="4" fillId="4" borderId="0" xfId="1" applyFont="1" applyFill="1" applyBorder="1" applyAlignment="1">
      <alignment horizontal="center" vertical="center"/>
    </xf>
    <xf numFmtId="0" fontId="4" fillId="4" borderId="12" xfId="1" applyFont="1" applyFill="1" applyBorder="1" applyAlignment="1">
      <alignment horizontal="center" vertical="center"/>
    </xf>
    <xf numFmtId="0" fontId="4" fillId="4" borderId="5" xfId="1" applyFont="1" applyFill="1" applyBorder="1" applyAlignment="1">
      <alignment horizontal="center" vertical="center"/>
    </xf>
    <xf numFmtId="0" fontId="4" fillId="4" borderId="6" xfId="1" applyFont="1" applyFill="1" applyBorder="1" applyAlignment="1">
      <alignment horizontal="center" vertical="center"/>
    </xf>
    <xf numFmtId="0" fontId="4" fillId="4" borderId="7" xfId="1" applyFont="1" applyFill="1" applyBorder="1" applyAlignment="1">
      <alignment horizontal="center" vertical="center"/>
    </xf>
    <xf numFmtId="0" fontId="14" fillId="4" borderId="4" xfId="1" applyFont="1" applyFill="1" applyBorder="1" applyAlignment="1">
      <alignment horizontal="center" vertical="center"/>
    </xf>
    <xf numFmtId="0" fontId="14" fillId="4" borderId="7" xfId="1" applyFont="1" applyFill="1" applyBorder="1" applyAlignment="1">
      <alignment horizontal="center" vertical="center"/>
    </xf>
    <xf numFmtId="38" fontId="8" fillId="0" borderId="8" xfId="2" applyFont="1" applyFill="1" applyBorder="1" applyAlignment="1">
      <alignment horizontal="right" vertical="center" shrinkToFit="1"/>
    </xf>
    <xf numFmtId="38" fontId="8" fillId="0" borderId="9" xfId="2" applyFont="1" applyFill="1" applyBorder="1" applyAlignment="1">
      <alignment horizontal="right" vertical="center" shrinkToFit="1"/>
    </xf>
    <xf numFmtId="0" fontId="8" fillId="0" borderId="9" xfId="1" applyFont="1" applyFill="1" applyBorder="1" applyAlignment="1">
      <alignment horizontal="center" vertical="center" shrinkToFit="1"/>
    </xf>
    <xf numFmtId="0" fontId="8" fillId="0" borderId="10" xfId="1" applyFont="1" applyFill="1" applyBorder="1" applyAlignment="1">
      <alignment horizontal="center" vertical="center" shrinkToFit="1"/>
    </xf>
    <xf numFmtId="0" fontId="8" fillId="0" borderId="8" xfId="1" applyFont="1" applyFill="1" applyBorder="1" applyAlignment="1">
      <alignment horizontal="right" vertical="center" shrinkToFit="1"/>
    </xf>
    <xf numFmtId="0" fontId="8" fillId="0" borderId="9" xfId="1" applyFont="1" applyFill="1" applyBorder="1" applyAlignment="1">
      <alignment horizontal="right" vertical="center" shrinkToFit="1"/>
    </xf>
    <xf numFmtId="0" fontId="8" fillId="4" borderId="8" xfId="1" applyFont="1" applyFill="1" applyBorder="1" applyAlignment="1">
      <alignment vertical="center"/>
    </xf>
    <xf numFmtId="0" fontId="8" fillId="4" borderId="10" xfId="1" applyFont="1" applyFill="1" applyBorder="1" applyAlignment="1">
      <alignment vertical="center"/>
    </xf>
    <xf numFmtId="0" fontId="13" fillId="0" borderId="2" xfId="1" applyFont="1" applyBorder="1" applyAlignment="1">
      <alignment horizontal="center" vertical="center"/>
    </xf>
    <xf numFmtId="0" fontId="13" fillId="0" borderId="4" xfId="1" applyFont="1" applyBorder="1" applyAlignment="1">
      <alignment horizontal="center" vertical="center"/>
    </xf>
    <xf numFmtId="0" fontId="13" fillId="0" borderId="5" xfId="1" applyFont="1" applyBorder="1" applyAlignment="1">
      <alignment horizontal="center" vertical="center"/>
    </xf>
    <xf numFmtId="0" fontId="13" fillId="0" borderId="7" xfId="1" applyFont="1" applyBorder="1" applyAlignment="1">
      <alignment horizontal="center" vertical="center"/>
    </xf>
    <xf numFmtId="0" fontId="8" fillId="4" borderId="2" xfId="1" applyFont="1" applyFill="1" applyBorder="1" applyAlignment="1">
      <alignment vertical="center"/>
    </xf>
    <xf numFmtId="0" fontId="8" fillId="4" borderId="4" xfId="1" applyFont="1" applyFill="1" applyBorder="1" applyAlignment="1">
      <alignment vertical="center"/>
    </xf>
    <xf numFmtId="0" fontId="8" fillId="4" borderId="5" xfId="1" applyFont="1" applyFill="1" applyBorder="1" applyAlignment="1">
      <alignment vertical="center"/>
    </xf>
    <xf numFmtId="0" fontId="8" fillId="4" borderId="7" xfId="1" applyFont="1" applyFill="1" applyBorder="1" applyAlignment="1">
      <alignment vertical="center"/>
    </xf>
    <xf numFmtId="0" fontId="13" fillId="0" borderId="2" xfId="1" applyFont="1" applyBorder="1" applyAlignment="1">
      <alignment horizontal="center" vertical="center" wrapText="1"/>
    </xf>
    <xf numFmtId="0" fontId="13" fillId="0" borderId="3" xfId="1" applyFont="1" applyBorder="1" applyAlignment="1">
      <alignment horizontal="center" vertical="center" wrapText="1"/>
    </xf>
    <xf numFmtId="0" fontId="13" fillId="0" borderId="4" xfId="1" applyFont="1" applyBorder="1" applyAlignment="1">
      <alignment horizontal="center" vertical="center" wrapText="1"/>
    </xf>
    <xf numFmtId="0" fontId="13" fillId="0" borderId="5" xfId="1" applyFont="1" applyBorder="1" applyAlignment="1">
      <alignment horizontal="center" vertical="center" wrapText="1"/>
    </xf>
    <xf numFmtId="0" fontId="13" fillId="0" borderId="6" xfId="1" applyFont="1" applyBorder="1" applyAlignment="1">
      <alignment horizontal="center" vertical="center" wrapText="1"/>
    </xf>
    <xf numFmtId="0" fontId="13" fillId="0" borderId="7" xfId="1" applyFont="1" applyBorder="1" applyAlignment="1">
      <alignment horizontal="center" vertical="center" wrapText="1"/>
    </xf>
    <xf numFmtId="0" fontId="13" fillId="0" borderId="2" xfId="1" applyFont="1" applyBorder="1" applyAlignment="1">
      <alignment vertical="center" wrapText="1"/>
    </xf>
    <xf numFmtId="0" fontId="13" fillId="0" borderId="3" xfId="1" applyFont="1" applyBorder="1" applyAlignment="1">
      <alignment vertical="center" wrapText="1"/>
    </xf>
    <xf numFmtId="0" fontId="13" fillId="0" borderId="4" xfId="1" applyFont="1" applyBorder="1" applyAlignment="1">
      <alignment vertical="center" wrapText="1"/>
    </xf>
    <xf numFmtId="0" fontId="13" fillId="0" borderId="5" xfId="1" applyFont="1" applyBorder="1" applyAlignment="1">
      <alignment vertical="center" wrapText="1"/>
    </xf>
    <xf numFmtId="0" fontId="13" fillId="0" borderId="6" xfId="1" applyFont="1" applyBorder="1" applyAlignment="1">
      <alignment vertical="center" wrapText="1"/>
    </xf>
    <xf numFmtId="0" fontId="13" fillId="0" borderId="7" xfId="1" applyFont="1" applyBorder="1" applyAlignment="1">
      <alignment vertical="center" wrapText="1"/>
    </xf>
    <xf numFmtId="0" fontId="8" fillId="4" borderId="8" xfId="1" applyFont="1" applyFill="1" applyBorder="1" applyAlignment="1">
      <alignment horizontal="center" vertical="center"/>
    </xf>
    <xf numFmtId="0" fontId="8" fillId="4" borderId="10" xfId="1" applyFont="1" applyFill="1" applyBorder="1" applyAlignment="1">
      <alignment horizontal="center" vertical="center"/>
    </xf>
    <xf numFmtId="0" fontId="13" fillId="0" borderId="3" xfId="1" applyFont="1" applyBorder="1" applyAlignment="1">
      <alignment horizontal="center" vertical="center"/>
    </xf>
    <xf numFmtId="0" fontId="13" fillId="0" borderId="6" xfId="1" applyFont="1" applyBorder="1" applyAlignment="1">
      <alignment horizontal="center" vertical="center"/>
    </xf>
    <xf numFmtId="0" fontId="8" fillId="4" borderId="9" xfId="1" applyFont="1" applyFill="1" applyBorder="1" applyAlignment="1">
      <alignment vertical="center"/>
    </xf>
    <xf numFmtId="0" fontId="8" fillId="0" borderId="1" xfId="1" applyFont="1" applyFill="1" applyBorder="1" applyAlignment="1">
      <alignment horizontal="distributed" vertical="center" justifyLastLine="1"/>
    </xf>
    <xf numFmtId="0" fontId="8" fillId="0" borderId="0" xfId="1" applyFont="1" applyFill="1" applyBorder="1" applyAlignment="1">
      <alignment horizontal="distributed" vertical="center" justifyLastLine="1" shrinkToFit="1"/>
    </xf>
    <xf numFmtId="0" fontId="8" fillId="0" borderId="0" xfId="1" applyFont="1" applyFill="1" applyBorder="1" applyAlignment="1">
      <alignment horizontal="distributed" vertical="center"/>
    </xf>
    <xf numFmtId="177" fontId="8" fillId="0" borderId="0" xfId="1" applyNumberFormat="1" applyFont="1" applyFill="1" applyBorder="1" applyAlignment="1">
      <alignment horizontal="left" vertical="center" wrapText="1"/>
    </xf>
    <xf numFmtId="178" fontId="8" fillId="0" borderId="0" xfId="1" applyNumberFormat="1" applyFont="1" applyFill="1" applyBorder="1" applyAlignment="1">
      <alignment horizontal="distributed" vertical="center"/>
    </xf>
    <xf numFmtId="178" fontId="8" fillId="0" borderId="8" xfId="1" applyNumberFormat="1" applyFont="1" applyFill="1" applyBorder="1" applyAlignment="1">
      <alignment horizontal="left" vertical="center" shrinkToFit="1"/>
    </xf>
    <xf numFmtId="178" fontId="8" fillId="0" borderId="9" xfId="1" applyNumberFormat="1" applyFont="1" applyFill="1" applyBorder="1" applyAlignment="1">
      <alignment horizontal="left" vertical="center" shrinkToFit="1"/>
    </xf>
    <xf numFmtId="178" fontId="8" fillId="0" borderId="10" xfId="1" applyNumberFormat="1" applyFont="1" applyFill="1" applyBorder="1" applyAlignment="1">
      <alignment horizontal="left" vertical="center" shrinkToFit="1"/>
    </xf>
    <xf numFmtId="0" fontId="8" fillId="0" borderId="8" xfId="1" applyFont="1" applyFill="1" applyBorder="1" applyAlignment="1">
      <alignment horizontal="distributed" vertical="center" justifyLastLine="1" shrinkToFit="1"/>
    </xf>
    <xf numFmtId="0" fontId="8" fillId="0" borderId="9" xfId="1" applyFont="1" applyFill="1" applyBorder="1" applyAlignment="1">
      <alignment horizontal="distributed" vertical="center" justifyLastLine="1" shrinkToFit="1"/>
    </xf>
    <xf numFmtId="0" fontId="8" fillId="0" borderId="10" xfId="1" applyFont="1" applyFill="1" applyBorder="1" applyAlignment="1">
      <alignment horizontal="distributed" vertical="center" justifyLastLine="1" shrinkToFit="1"/>
    </xf>
    <xf numFmtId="0" fontId="7" fillId="0" borderId="0" xfId="1" applyFont="1" applyFill="1" applyBorder="1" applyAlignment="1">
      <alignment horizontal="center" vertical="center"/>
    </xf>
    <xf numFmtId="0" fontId="8" fillId="0" borderId="0" xfId="1" applyFont="1" applyFill="1" applyBorder="1" applyAlignment="1">
      <alignment horizontal="left" vertical="center"/>
    </xf>
    <xf numFmtId="0" fontId="8" fillId="0" borderId="0" xfId="1" applyFont="1" applyFill="1" applyBorder="1" applyAlignment="1">
      <alignment horizontal="center" vertical="center"/>
    </xf>
    <xf numFmtId="0" fontId="8" fillId="0" borderId="0" xfId="1" applyFont="1" applyFill="1" applyBorder="1" applyAlignment="1">
      <alignment vertical="center" wrapText="1"/>
    </xf>
    <xf numFmtId="0" fontId="8" fillId="0" borderId="0" xfId="1" applyFont="1" applyFill="1" applyBorder="1" applyAlignment="1">
      <alignment horizontal="distributed" vertical="center" justifyLastLine="1"/>
    </xf>
    <xf numFmtId="0" fontId="8" fillId="0" borderId="2" xfId="1" applyFont="1" applyFill="1" applyBorder="1" applyAlignment="1">
      <alignment horizontal="distributed" vertical="center" justifyLastLine="1"/>
    </xf>
    <xf numFmtId="0" fontId="8" fillId="0" borderId="3" xfId="1" applyFont="1" applyFill="1" applyBorder="1" applyAlignment="1">
      <alignment horizontal="distributed" vertical="center" justifyLastLine="1"/>
    </xf>
    <xf numFmtId="0" fontId="13" fillId="0" borderId="3" xfId="1" applyFont="1" applyFill="1" applyBorder="1" applyAlignment="1">
      <alignment horizontal="distributed" vertical="center" justifyLastLine="1"/>
    </xf>
    <xf numFmtId="0" fontId="13" fillId="0" borderId="4" xfId="1" applyFont="1" applyFill="1" applyBorder="1" applyAlignment="1">
      <alignment horizontal="distributed" vertical="center" justifyLastLine="1"/>
    </xf>
    <xf numFmtId="0" fontId="8" fillId="0" borderId="11" xfId="1" applyFont="1" applyFill="1" applyBorder="1" applyAlignment="1">
      <alignment horizontal="distributed" vertical="center" justifyLastLine="1"/>
    </xf>
    <xf numFmtId="0" fontId="13" fillId="0" borderId="0" xfId="1" applyFont="1" applyFill="1" applyBorder="1" applyAlignment="1">
      <alignment horizontal="distributed" vertical="center" justifyLastLine="1"/>
    </xf>
    <xf numFmtId="0" fontId="13" fillId="0" borderId="12" xfId="1" applyFont="1" applyFill="1" applyBorder="1" applyAlignment="1">
      <alignment horizontal="distributed" vertical="center" justifyLastLine="1"/>
    </xf>
    <xf numFmtId="0" fontId="8" fillId="0" borderId="5" xfId="1" applyFont="1" applyFill="1" applyBorder="1" applyAlignment="1">
      <alignment horizontal="distributed" vertical="center" justifyLastLine="1"/>
    </xf>
    <xf numFmtId="0" fontId="8" fillId="0" borderId="6" xfId="1" applyFont="1" applyFill="1" applyBorder="1" applyAlignment="1">
      <alignment horizontal="distributed" vertical="center" justifyLastLine="1"/>
    </xf>
    <xf numFmtId="0" fontId="13" fillId="0" borderId="6" xfId="1" applyFont="1" applyFill="1" applyBorder="1" applyAlignment="1">
      <alignment horizontal="distributed" vertical="center" justifyLastLine="1"/>
    </xf>
    <xf numFmtId="0" fontId="13" fillId="0" borderId="7" xfId="1" applyFont="1" applyFill="1" applyBorder="1" applyAlignment="1">
      <alignment horizontal="distributed" vertical="center" justifyLastLine="1"/>
    </xf>
    <xf numFmtId="0" fontId="12" fillId="0" borderId="2" xfId="1" applyFont="1" applyFill="1" applyBorder="1" applyAlignment="1">
      <alignment horizontal="left" vertical="top" wrapText="1"/>
    </xf>
    <xf numFmtId="0" fontId="12" fillId="0" borderId="3" xfId="1" applyFont="1" applyFill="1" applyBorder="1" applyAlignment="1">
      <alignment horizontal="left" vertical="top" wrapText="1"/>
    </xf>
    <xf numFmtId="0" fontId="12" fillId="0" borderId="4" xfId="1" applyFont="1" applyFill="1" applyBorder="1" applyAlignment="1">
      <alignment horizontal="left" vertical="top" wrapText="1"/>
    </xf>
    <xf numFmtId="0" fontId="12" fillId="0" borderId="11" xfId="1" applyFont="1" applyFill="1" applyBorder="1" applyAlignment="1">
      <alignment horizontal="left" vertical="top" wrapText="1"/>
    </xf>
    <xf numFmtId="0" fontId="12" fillId="0" borderId="0" xfId="1" applyFont="1" applyFill="1" applyBorder="1" applyAlignment="1">
      <alignment horizontal="left" vertical="top" wrapText="1"/>
    </xf>
    <xf numFmtId="0" fontId="12" fillId="0" borderId="12" xfId="1" applyFont="1" applyFill="1" applyBorder="1" applyAlignment="1">
      <alignment horizontal="left" vertical="top" wrapText="1"/>
    </xf>
    <xf numFmtId="0" fontId="12" fillId="0" borderId="5" xfId="1" applyFont="1" applyFill="1" applyBorder="1" applyAlignment="1">
      <alignment horizontal="left" vertical="top" wrapText="1"/>
    </xf>
    <xf numFmtId="0" fontId="12" fillId="0" borderId="6" xfId="1" applyFont="1" applyFill="1" applyBorder="1" applyAlignment="1">
      <alignment horizontal="left" vertical="top" wrapText="1"/>
    </xf>
    <xf numFmtId="0" fontId="12" fillId="0" borderId="7" xfId="1" applyFont="1" applyFill="1" applyBorder="1" applyAlignment="1">
      <alignment horizontal="left" vertical="top" wrapText="1"/>
    </xf>
    <xf numFmtId="0" fontId="8" fillId="0" borderId="4" xfId="1" applyFont="1" applyFill="1" applyBorder="1" applyAlignment="1">
      <alignment horizontal="distributed" vertical="center" justifyLastLine="1"/>
    </xf>
    <xf numFmtId="0" fontId="8" fillId="0" borderId="12" xfId="1" applyFont="1" applyFill="1" applyBorder="1" applyAlignment="1">
      <alignment horizontal="distributed" vertical="center" justifyLastLine="1"/>
    </xf>
    <xf numFmtId="0" fontId="8" fillId="0" borderId="7" xfId="1" applyFont="1" applyFill="1" applyBorder="1" applyAlignment="1">
      <alignment horizontal="distributed" vertical="center" justifyLastLine="1"/>
    </xf>
    <xf numFmtId="0" fontId="8" fillId="0" borderId="2" xfId="1" applyFont="1" applyFill="1" applyBorder="1" applyAlignment="1">
      <alignment horizontal="left" vertical="center"/>
    </xf>
    <xf numFmtId="0" fontId="8" fillId="0" borderId="3" xfId="1" applyFont="1" applyFill="1" applyBorder="1" applyAlignment="1">
      <alignment horizontal="left" vertical="center"/>
    </xf>
    <xf numFmtId="0" fontId="8" fillId="0" borderId="4" xfId="1" applyFont="1" applyFill="1" applyBorder="1" applyAlignment="1">
      <alignment horizontal="left" vertical="center"/>
    </xf>
    <xf numFmtId="0" fontId="8" fillId="0" borderId="11" xfId="1" applyFont="1" applyFill="1" applyBorder="1" applyAlignment="1">
      <alignment horizontal="left" vertical="center"/>
    </xf>
    <xf numFmtId="0" fontId="8" fillId="0" borderId="12" xfId="1" applyFont="1" applyFill="1" applyBorder="1" applyAlignment="1">
      <alignment horizontal="left" vertical="center"/>
    </xf>
    <xf numFmtId="0" fontId="8" fillId="0" borderId="5" xfId="1" applyFont="1" applyFill="1" applyBorder="1" applyAlignment="1">
      <alignment horizontal="left" vertical="center"/>
    </xf>
    <xf numFmtId="0" fontId="8" fillId="0" borderId="6" xfId="1" applyFont="1" applyFill="1" applyBorder="1" applyAlignment="1">
      <alignment horizontal="left" vertical="center"/>
    </xf>
    <xf numFmtId="0" fontId="8" fillId="0" borderId="7" xfId="1" applyFont="1" applyFill="1" applyBorder="1" applyAlignment="1">
      <alignment horizontal="left" vertical="center"/>
    </xf>
    <xf numFmtId="0" fontId="13" fillId="0" borderId="1" xfId="1" applyFont="1" applyFill="1" applyBorder="1" applyAlignment="1">
      <alignment horizontal="left" vertical="top" wrapText="1"/>
    </xf>
    <xf numFmtId="0" fontId="8" fillId="0" borderId="2" xfId="1" applyFont="1" applyBorder="1" applyAlignment="1">
      <alignment horizontal="center" vertical="center"/>
    </xf>
    <xf numFmtId="0" fontId="8" fillId="0" borderId="3" xfId="1" applyFont="1" applyBorder="1" applyAlignment="1">
      <alignment horizontal="center" vertical="center"/>
    </xf>
    <xf numFmtId="0" fontId="8" fillId="0" borderId="4" xfId="1" applyFont="1" applyBorder="1" applyAlignment="1">
      <alignment horizontal="center" vertical="center"/>
    </xf>
    <xf numFmtId="0" fontId="8" fillId="0" borderId="5" xfId="1" applyFont="1" applyBorder="1" applyAlignment="1">
      <alignment horizontal="center" vertical="center"/>
    </xf>
    <xf numFmtId="0" fontId="8" fillId="0" borderId="6" xfId="1" applyFont="1" applyBorder="1" applyAlignment="1">
      <alignment horizontal="center" vertical="center"/>
    </xf>
    <xf numFmtId="0" fontId="8" fillId="0" borderId="7" xfId="1" applyFont="1" applyBorder="1" applyAlignment="1">
      <alignment horizontal="center" vertical="center"/>
    </xf>
    <xf numFmtId="0" fontId="8" fillId="0" borderId="2" xfId="1" applyFont="1" applyBorder="1" applyAlignment="1">
      <alignment vertical="center"/>
    </xf>
    <xf numFmtId="0" fontId="8" fillId="0" borderId="3" xfId="1" applyFont="1" applyBorder="1" applyAlignment="1">
      <alignment vertical="center"/>
    </xf>
    <xf numFmtId="0" fontId="8" fillId="0" borderId="4" xfId="1" applyFont="1" applyBorder="1" applyAlignment="1">
      <alignment vertical="center"/>
    </xf>
    <xf numFmtId="0" fontId="8" fillId="0" borderId="5" xfId="1" applyFont="1" applyBorder="1" applyAlignment="1">
      <alignment vertical="center"/>
    </xf>
    <xf numFmtId="0" fontId="8" fillId="0" borderId="6" xfId="1" applyFont="1" applyBorder="1" applyAlignment="1">
      <alignment vertical="center"/>
    </xf>
    <xf numFmtId="0" fontId="8" fillId="0" borderId="7" xfId="1" applyFont="1" applyBorder="1" applyAlignment="1">
      <alignment vertical="center"/>
    </xf>
    <xf numFmtId="0" fontId="8" fillId="4" borderId="9" xfId="1" applyFont="1" applyFill="1" applyBorder="1" applyAlignment="1">
      <alignment horizontal="center" vertical="center"/>
    </xf>
    <xf numFmtId="0" fontId="12" fillId="0" borderId="2" xfId="1" applyFont="1" applyBorder="1" applyAlignment="1">
      <alignment vertical="top" wrapText="1"/>
    </xf>
    <xf numFmtId="0" fontId="12" fillId="0" borderId="3" xfId="1" applyFont="1" applyBorder="1" applyAlignment="1">
      <alignment vertical="top" wrapText="1"/>
    </xf>
    <xf numFmtId="0" fontId="12" fillId="0" borderId="5" xfId="1" applyFont="1" applyBorder="1" applyAlignment="1">
      <alignment vertical="top" wrapText="1"/>
    </xf>
    <xf numFmtId="0" fontId="12" fillId="0" borderId="6" xfId="1" applyFont="1" applyBorder="1" applyAlignment="1">
      <alignment vertical="top" wrapText="1"/>
    </xf>
    <xf numFmtId="0" fontId="12" fillId="0" borderId="4" xfId="1" applyFont="1" applyBorder="1" applyAlignment="1">
      <alignment vertical="top" wrapText="1"/>
    </xf>
    <xf numFmtId="0" fontId="12" fillId="0" borderId="11" xfId="1" applyFont="1" applyBorder="1" applyAlignment="1">
      <alignment vertical="top" wrapText="1"/>
    </xf>
    <xf numFmtId="0" fontId="12" fillId="0" borderId="0" xfId="1" applyFont="1" applyBorder="1" applyAlignment="1">
      <alignment vertical="top" wrapText="1"/>
    </xf>
    <xf numFmtId="0" fontId="12" fillId="0" borderId="12" xfId="1" applyFont="1" applyBorder="1" applyAlignment="1">
      <alignment vertical="top" wrapText="1"/>
    </xf>
    <xf numFmtId="38" fontId="12" fillId="0" borderId="1" xfId="2" applyFont="1" applyBorder="1" applyAlignment="1">
      <alignment vertical="center"/>
    </xf>
    <xf numFmtId="179" fontId="12" fillId="0" borderId="1" xfId="1" applyNumberFormat="1" applyFont="1" applyBorder="1" applyAlignment="1">
      <alignment vertical="center"/>
    </xf>
    <xf numFmtId="38" fontId="12" fillId="0" borderId="1" xfId="2" applyFont="1" applyBorder="1" applyAlignment="1">
      <alignment horizontal="right" vertical="center"/>
    </xf>
    <xf numFmtId="0" fontId="8" fillId="4" borderId="2" xfId="1" applyFont="1" applyFill="1" applyBorder="1" applyAlignment="1">
      <alignment horizontal="left" vertical="center" wrapText="1"/>
    </xf>
    <xf numFmtId="0" fontId="8" fillId="4" borderId="3" xfId="1" applyFont="1" applyFill="1" applyBorder="1" applyAlignment="1">
      <alignment horizontal="left" vertical="center" wrapText="1"/>
    </xf>
    <xf numFmtId="0" fontId="8" fillId="4" borderId="4" xfId="1" applyFont="1" applyFill="1" applyBorder="1" applyAlignment="1">
      <alignment horizontal="left" vertical="center" wrapText="1"/>
    </xf>
    <xf numFmtId="0" fontId="8" fillId="4" borderId="5" xfId="1" applyFont="1" applyFill="1" applyBorder="1" applyAlignment="1">
      <alignment horizontal="left" vertical="center" wrapText="1"/>
    </xf>
    <xf numFmtId="0" fontId="8" fillId="4" borderId="6" xfId="1" applyFont="1" applyFill="1" applyBorder="1" applyAlignment="1">
      <alignment horizontal="left" vertical="center" wrapText="1"/>
    </xf>
    <xf numFmtId="0" fontId="8" fillId="4" borderId="7" xfId="1" applyFont="1" applyFill="1" applyBorder="1" applyAlignment="1">
      <alignment horizontal="left" vertical="center" wrapText="1"/>
    </xf>
    <xf numFmtId="0" fontId="8" fillId="4" borderId="13" xfId="1" applyFont="1" applyFill="1" applyBorder="1" applyAlignment="1">
      <alignment horizontal="center" vertical="center" textRotation="255"/>
    </xf>
    <xf numFmtId="0" fontId="8" fillId="4" borderId="14" xfId="1" applyFont="1" applyFill="1" applyBorder="1" applyAlignment="1">
      <alignment horizontal="center" vertical="center" textRotation="255"/>
    </xf>
    <xf numFmtId="0" fontId="8" fillId="4" borderId="15" xfId="1" applyFont="1" applyFill="1" applyBorder="1" applyAlignment="1">
      <alignment horizontal="center" vertical="center" textRotation="255"/>
    </xf>
    <xf numFmtId="0" fontId="8" fillId="4" borderId="19" xfId="1" applyFont="1" applyFill="1" applyBorder="1" applyAlignment="1">
      <alignment horizontal="center" vertical="center" textRotation="255"/>
    </xf>
    <xf numFmtId="0" fontId="8" fillId="4" borderId="20" xfId="1" applyFont="1" applyFill="1" applyBorder="1" applyAlignment="1">
      <alignment horizontal="center" vertical="center" textRotation="255"/>
    </xf>
    <xf numFmtId="0" fontId="8" fillId="4" borderId="21" xfId="1" applyFont="1" applyFill="1" applyBorder="1" applyAlignment="1">
      <alignment horizontal="center" vertical="center" textRotation="255"/>
    </xf>
    <xf numFmtId="0" fontId="8" fillId="4" borderId="16" xfId="1" applyFont="1" applyFill="1" applyBorder="1" applyAlignment="1">
      <alignment horizontal="center" vertical="center" textRotation="255"/>
    </xf>
    <xf numFmtId="0" fontId="8" fillId="4" borderId="17" xfId="1" applyFont="1" applyFill="1" applyBorder="1" applyAlignment="1">
      <alignment horizontal="center" vertical="center" textRotation="255"/>
    </xf>
    <xf numFmtId="0" fontId="8" fillId="4" borderId="18" xfId="1" applyFont="1" applyFill="1" applyBorder="1" applyAlignment="1">
      <alignment horizontal="center" vertical="center" textRotation="255"/>
    </xf>
    <xf numFmtId="179" fontId="12" fillId="0" borderId="1" xfId="1" applyNumberFormat="1" applyFont="1" applyBorder="1" applyAlignment="1">
      <alignment horizontal="right" vertical="center"/>
    </xf>
    <xf numFmtId="0" fontId="11" fillId="0" borderId="2" xfId="1" applyFont="1" applyBorder="1" applyAlignment="1">
      <alignment horizontal="center" vertical="center" wrapText="1"/>
    </xf>
    <xf numFmtId="0" fontId="11" fillId="0" borderId="3" xfId="1" applyFont="1" applyBorder="1" applyAlignment="1">
      <alignment horizontal="center" vertical="center"/>
    </xf>
    <xf numFmtId="0" fontId="11" fillId="0" borderId="4" xfId="1" applyFont="1" applyBorder="1" applyAlignment="1">
      <alignment horizontal="center" vertical="center"/>
    </xf>
    <xf numFmtId="0" fontId="11" fillId="0" borderId="11" xfId="1" applyFont="1" applyBorder="1" applyAlignment="1">
      <alignment horizontal="center" vertical="center"/>
    </xf>
    <xf numFmtId="0" fontId="11" fillId="0" borderId="0" xfId="1" applyFont="1" applyBorder="1" applyAlignment="1">
      <alignment horizontal="center" vertical="center"/>
    </xf>
    <xf numFmtId="0" fontId="11" fillId="0" borderId="12" xfId="1" applyFont="1" applyBorder="1" applyAlignment="1">
      <alignment horizontal="center" vertical="center"/>
    </xf>
    <xf numFmtId="0" fontId="11" fillId="0" borderId="5" xfId="1" applyFont="1" applyBorder="1" applyAlignment="1">
      <alignment horizontal="center" vertical="center"/>
    </xf>
    <xf numFmtId="0" fontId="11" fillId="0" borderId="6" xfId="1" applyFont="1" applyBorder="1" applyAlignment="1">
      <alignment horizontal="center" vertical="center"/>
    </xf>
    <xf numFmtId="0" fontId="11" fillId="0" borderId="7" xfId="1" applyFont="1" applyBorder="1" applyAlignment="1">
      <alignment horizontal="center" vertical="center"/>
    </xf>
    <xf numFmtId="0" fontId="12" fillId="0" borderId="1" xfId="1" applyFont="1" applyBorder="1" applyAlignment="1">
      <alignment horizontal="left" vertical="top" wrapText="1"/>
    </xf>
    <xf numFmtId="185" fontId="12" fillId="0" borderId="1" xfId="1" applyNumberFormat="1" applyFont="1" applyBorder="1" applyAlignment="1">
      <alignment vertical="center"/>
    </xf>
    <xf numFmtId="38" fontId="12" fillId="4" borderId="1" xfId="2" applyFont="1" applyFill="1" applyBorder="1" applyAlignment="1">
      <alignment horizontal="right" vertical="center"/>
    </xf>
    <xf numFmtId="179" fontId="8" fillId="4" borderId="1" xfId="1" applyNumberFormat="1" applyFont="1" applyFill="1" applyBorder="1" applyAlignment="1">
      <alignment horizontal="right" vertical="center"/>
    </xf>
    <xf numFmtId="0" fontId="8" fillId="4" borderId="13" xfId="1" applyFont="1" applyFill="1" applyBorder="1" applyAlignment="1">
      <alignment horizontal="center" vertical="center"/>
    </xf>
    <xf numFmtId="0" fontId="8" fillId="4" borderId="14" xfId="1" applyFont="1" applyFill="1" applyBorder="1" applyAlignment="1">
      <alignment horizontal="center" vertical="center"/>
    </xf>
    <xf numFmtId="0" fontId="8" fillId="4" borderId="15" xfId="1" applyFont="1" applyFill="1" applyBorder="1" applyAlignment="1">
      <alignment horizontal="center" vertical="center"/>
    </xf>
    <xf numFmtId="0" fontId="8" fillId="4" borderId="19" xfId="1" applyFont="1" applyFill="1" applyBorder="1" applyAlignment="1">
      <alignment horizontal="center" vertical="center"/>
    </xf>
    <xf numFmtId="0" fontId="8" fillId="4" borderId="20" xfId="1" applyFont="1" applyFill="1" applyBorder="1" applyAlignment="1">
      <alignment horizontal="center" vertical="center"/>
    </xf>
    <xf numFmtId="0" fontId="8" fillId="4" borderId="21" xfId="1" applyFont="1" applyFill="1" applyBorder="1" applyAlignment="1">
      <alignment horizontal="center" vertical="center"/>
    </xf>
    <xf numFmtId="0" fontId="8" fillId="4" borderId="16" xfId="1" applyFont="1" applyFill="1" applyBorder="1" applyAlignment="1">
      <alignment horizontal="center" vertical="center"/>
    </xf>
    <xf numFmtId="0" fontId="8" fillId="4" borderId="17" xfId="1" applyFont="1" applyFill="1" applyBorder="1" applyAlignment="1">
      <alignment horizontal="center" vertical="center"/>
    </xf>
    <xf numFmtId="0" fontId="8" fillId="4" borderId="18" xfId="1" applyFont="1" applyFill="1" applyBorder="1" applyAlignment="1">
      <alignment horizontal="center" vertical="center"/>
    </xf>
    <xf numFmtId="0" fontId="8" fillId="4" borderId="1" xfId="1" applyFont="1" applyFill="1" applyBorder="1" applyAlignment="1">
      <alignment horizontal="distributed" vertical="distributed" justifyLastLine="1"/>
    </xf>
    <xf numFmtId="0" fontId="8" fillId="4" borderId="2" xfId="1" applyFont="1" applyFill="1" applyBorder="1" applyAlignment="1">
      <alignment horizontal="distributed" vertical="distributed" justifyLastLine="1"/>
    </xf>
    <xf numFmtId="0" fontId="8" fillId="4" borderId="3" xfId="1" applyFont="1" applyFill="1" applyBorder="1" applyAlignment="1">
      <alignment horizontal="distributed" vertical="distributed" justifyLastLine="1"/>
    </xf>
    <xf numFmtId="0" fontId="8" fillId="4" borderId="4" xfId="1" applyFont="1" applyFill="1" applyBorder="1" applyAlignment="1">
      <alignment horizontal="distributed" vertical="distributed" justifyLastLine="1"/>
    </xf>
    <xf numFmtId="0" fontId="8" fillId="4" borderId="11" xfId="1" applyFont="1" applyFill="1" applyBorder="1" applyAlignment="1">
      <alignment horizontal="distributed" vertical="distributed" justifyLastLine="1"/>
    </xf>
    <xf numFmtId="0" fontId="8" fillId="4" borderId="0" xfId="1" applyFont="1" applyFill="1" applyBorder="1" applyAlignment="1">
      <alignment horizontal="distributed" vertical="distributed" justifyLastLine="1"/>
    </xf>
    <xf numFmtId="0" fontId="8" fillId="4" borderId="12" xfId="1" applyFont="1" applyFill="1" applyBorder="1" applyAlignment="1">
      <alignment horizontal="distributed" vertical="distributed" justifyLastLine="1"/>
    </xf>
    <xf numFmtId="0" fontId="8" fillId="4" borderId="5" xfId="1" applyFont="1" applyFill="1" applyBorder="1" applyAlignment="1">
      <alignment horizontal="distributed" vertical="distributed" justifyLastLine="1"/>
    </xf>
    <xf numFmtId="0" fontId="8" fillId="4" borderId="6" xfId="1" applyFont="1" applyFill="1" applyBorder="1" applyAlignment="1">
      <alignment horizontal="distributed" vertical="distributed" justifyLastLine="1"/>
    </xf>
    <xf numFmtId="0" fontId="8" fillId="4" borderId="7" xfId="1" applyFont="1" applyFill="1" applyBorder="1" applyAlignment="1">
      <alignment horizontal="distributed" vertical="distributed" justifyLastLine="1"/>
    </xf>
    <xf numFmtId="0" fontId="8" fillId="0" borderId="2" xfId="1" applyFont="1" applyFill="1" applyBorder="1" applyAlignment="1">
      <alignment horizontal="left" vertical="top" shrinkToFit="1"/>
    </xf>
    <xf numFmtId="0" fontId="8" fillId="0" borderId="3" xfId="1" applyFont="1" applyFill="1" applyBorder="1" applyAlignment="1">
      <alignment horizontal="left" vertical="top" shrinkToFit="1"/>
    </xf>
    <xf numFmtId="0" fontId="8" fillId="0" borderId="4" xfId="1" applyFont="1" applyFill="1" applyBorder="1" applyAlignment="1">
      <alignment horizontal="left" vertical="top" shrinkToFit="1"/>
    </xf>
    <xf numFmtId="0" fontId="8" fillId="0" borderId="11" xfId="1" applyFont="1" applyFill="1" applyBorder="1" applyAlignment="1">
      <alignment horizontal="left" vertical="top" shrinkToFit="1"/>
    </xf>
    <xf numFmtId="0" fontId="8" fillId="0" borderId="0" xfId="1" applyFont="1" applyFill="1" applyBorder="1" applyAlignment="1">
      <alignment horizontal="left" vertical="top" shrinkToFit="1"/>
    </xf>
    <xf numFmtId="0" fontId="8" fillId="0" borderId="12" xfId="1" applyFont="1" applyFill="1" applyBorder="1" applyAlignment="1">
      <alignment horizontal="left" vertical="top" shrinkToFit="1"/>
    </xf>
    <xf numFmtId="0" fontId="8" fillId="0" borderId="5" xfId="1" applyFont="1" applyFill="1" applyBorder="1" applyAlignment="1">
      <alignment horizontal="left" vertical="top" shrinkToFit="1"/>
    </xf>
    <xf numFmtId="0" fontId="8" fillId="0" borderId="6" xfId="1" applyFont="1" applyFill="1" applyBorder="1" applyAlignment="1">
      <alignment horizontal="left" vertical="top" shrinkToFit="1"/>
    </xf>
    <xf numFmtId="0" fontId="8" fillId="0" borderId="7" xfId="1" applyFont="1" applyFill="1" applyBorder="1" applyAlignment="1">
      <alignment horizontal="left" vertical="top" shrinkToFit="1"/>
    </xf>
    <xf numFmtId="0" fontId="8" fillId="4" borderId="2" xfId="1" applyFont="1" applyFill="1" applyBorder="1" applyAlignment="1">
      <alignment horizontal="distributed" vertical="distributed" justifyLastLine="1" shrinkToFit="1"/>
    </xf>
    <xf numFmtId="0" fontId="8" fillId="4" borderId="3" xfId="1" applyFont="1" applyFill="1" applyBorder="1" applyAlignment="1">
      <alignment horizontal="distributed" vertical="distributed" justifyLastLine="1" shrinkToFit="1"/>
    </xf>
    <xf numFmtId="0" fontId="8" fillId="4" borderId="4" xfId="1" applyFont="1" applyFill="1" applyBorder="1" applyAlignment="1">
      <alignment horizontal="distributed" vertical="distributed" justifyLastLine="1" shrinkToFit="1"/>
    </xf>
    <xf numFmtId="0" fontId="8" fillId="4" borderId="11" xfId="1" applyFont="1" applyFill="1" applyBorder="1" applyAlignment="1">
      <alignment horizontal="distributed" vertical="distributed" justifyLastLine="1" shrinkToFit="1"/>
    </xf>
    <xf numFmtId="0" fontId="8" fillId="4" borderId="0" xfId="1" applyFont="1" applyFill="1" applyBorder="1" applyAlignment="1">
      <alignment horizontal="distributed" vertical="distributed" justifyLastLine="1" shrinkToFit="1"/>
    </xf>
    <xf numFmtId="0" fontId="8" fillId="4" borderId="12" xfId="1" applyFont="1" applyFill="1" applyBorder="1" applyAlignment="1">
      <alignment horizontal="distributed" vertical="distributed" justifyLastLine="1" shrinkToFit="1"/>
    </xf>
    <xf numFmtId="0" fontId="8" fillId="4" borderId="5" xfId="1" applyFont="1" applyFill="1" applyBorder="1" applyAlignment="1">
      <alignment horizontal="distributed" vertical="distributed" justifyLastLine="1" shrinkToFit="1"/>
    </xf>
    <xf numFmtId="0" fontId="8" fillId="4" borderId="6" xfId="1" applyFont="1" applyFill="1" applyBorder="1" applyAlignment="1">
      <alignment horizontal="distributed" vertical="distributed" justifyLastLine="1" shrinkToFit="1"/>
    </xf>
    <xf numFmtId="0" fontId="8" fillId="4" borderId="7" xfId="1" applyFont="1" applyFill="1" applyBorder="1" applyAlignment="1">
      <alignment horizontal="distributed" vertical="distributed" justifyLastLine="1" shrinkToFit="1"/>
    </xf>
    <xf numFmtId="0" fontId="13" fillId="0" borderId="11" xfId="1" applyFont="1" applyBorder="1" applyAlignment="1">
      <alignment horizontal="left" vertical="top" wrapText="1"/>
    </xf>
    <xf numFmtId="0" fontId="13" fillId="0" borderId="0" xfId="1" applyFont="1" applyBorder="1" applyAlignment="1">
      <alignment horizontal="left" vertical="top" wrapText="1"/>
    </xf>
    <xf numFmtId="0" fontId="13" fillId="0" borderId="12" xfId="1" applyFont="1" applyBorder="1" applyAlignment="1">
      <alignment horizontal="left" vertical="top" wrapText="1"/>
    </xf>
    <xf numFmtId="0" fontId="11" fillId="0" borderId="29" xfId="1" applyFont="1" applyBorder="1" applyAlignment="1"/>
    <xf numFmtId="0" fontId="11" fillId="0" borderId="30" xfId="1" applyFont="1" applyBorder="1" applyAlignment="1"/>
    <xf numFmtId="0" fontId="11" fillId="0" borderId="32" xfId="1" applyFont="1" applyBorder="1" applyAlignment="1"/>
    <xf numFmtId="0" fontId="11" fillId="0" borderId="33" xfId="1" applyFont="1" applyBorder="1" applyAlignment="1"/>
    <xf numFmtId="0" fontId="10" fillId="0" borderId="26" xfId="1" applyFont="1" applyBorder="1" applyAlignment="1">
      <alignment vertical="top"/>
    </xf>
    <xf numFmtId="0" fontId="8" fillId="0" borderId="26" xfId="1" applyFont="1" applyBorder="1" applyAlignment="1">
      <alignment vertical="top"/>
    </xf>
    <xf numFmtId="0" fontId="8" fillId="0" borderId="27" xfId="1" applyFont="1" applyBorder="1" applyAlignment="1">
      <alignment vertical="top"/>
    </xf>
    <xf numFmtId="0" fontId="11" fillId="0" borderId="29" xfId="1" applyFont="1" applyBorder="1" applyAlignment="1">
      <alignment horizontal="right"/>
    </xf>
    <xf numFmtId="0" fontId="11" fillId="0" borderId="32" xfId="1" applyFont="1" applyBorder="1" applyAlignment="1">
      <alignment horizontal="right"/>
    </xf>
    <xf numFmtId="38" fontId="11" fillId="0" borderId="29" xfId="1" applyNumberFormat="1" applyFont="1" applyBorder="1" applyAlignment="1">
      <alignment horizontal="right"/>
    </xf>
    <xf numFmtId="0" fontId="11" fillId="0" borderId="28" xfId="1" applyFont="1" applyBorder="1" applyAlignment="1">
      <alignment horizontal="right"/>
    </xf>
    <xf numFmtId="0" fontId="11" fillId="0" borderId="31" xfId="1" applyFont="1" applyBorder="1" applyAlignment="1">
      <alignment horizontal="right"/>
    </xf>
    <xf numFmtId="0" fontId="10" fillId="0" borderId="25" xfId="1" applyFont="1" applyBorder="1" applyAlignment="1">
      <alignment vertical="top"/>
    </xf>
    <xf numFmtId="0" fontId="8" fillId="4" borderId="1" xfId="1" applyFont="1" applyFill="1" applyBorder="1" applyAlignment="1">
      <alignment horizontal="distributed" vertical="center" wrapText="1" justifyLastLine="1"/>
    </xf>
    <xf numFmtId="38" fontId="8" fillId="3" borderId="8" xfId="2" applyFont="1" applyFill="1" applyBorder="1" applyAlignment="1">
      <alignment vertical="center"/>
    </xf>
    <xf numFmtId="38" fontId="8" fillId="3" borderId="9" xfId="2" applyFont="1" applyFill="1" applyBorder="1" applyAlignment="1">
      <alignment vertical="center"/>
    </xf>
    <xf numFmtId="38" fontId="8" fillId="3" borderId="10" xfId="2" applyFont="1" applyFill="1" applyBorder="1" applyAlignment="1">
      <alignment vertical="center"/>
    </xf>
    <xf numFmtId="0" fontId="14" fillId="4" borderId="11" xfId="1" applyFont="1" applyFill="1" applyBorder="1" applyAlignment="1">
      <alignment horizontal="center" vertical="center"/>
    </xf>
    <xf numFmtId="0" fontId="14" fillId="4" borderId="0" xfId="1" applyFont="1" applyFill="1" applyBorder="1" applyAlignment="1">
      <alignment horizontal="center" vertical="center"/>
    </xf>
    <xf numFmtId="0" fontId="14" fillId="4" borderId="12" xfId="1" applyFont="1" applyFill="1" applyBorder="1" applyAlignment="1">
      <alignment horizontal="center" vertical="center"/>
    </xf>
    <xf numFmtId="183" fontId="8" fillId="0" borderId="1" xfId="1" applyNumberFormat="1" applyFont="1" applyBorder="1" applyAlignment="1">
      <alignment horizontal="left" vertical="center" wrapText="1"/>
    </xf>
    <xf numFmtId="184" fontId="8" fillId="0" borderId="3" xfId="1" applyNumberFormat="1" applyFont="1" applyBorder="1" applyAlignment="1">
      <alignment horizontal="left" vertical="center" wrapText="1"/>
    </xf>
    <xf numFmtId="184" fontId="8" fillId="0" borderId="6" xfId="1" applyNumberFormat="1" applyFont="1" applyBorder="1" applyAlignment="1">
      <alignment horizontal="left" vertical="center" wrapText="1"/>
    </xf>
    <xf numFmtId="183" fontId="8" fillId="0" borderId="2" xfId="1" applyNumberFormat="1" applyFont="1" applyBorder="1" applyAlignment="1">
      <alignment horizontal="left" vertical="center" wrapText="1"/>
    </xf>
    <xf numFmtId="183" fontId="8" fillId="0" borderId="3" xfId="1" applyNumberFormat="1" applyFont="1" applyBorder="1" applyAlignment="1">
      <alignment horizontal="left" vertical="center" wrapText="1"/>
    </xf>
    <xf numFmtId="183" fontId="8" fillId="0" borderId="5" xfId="1" applyNumberFormat="1" applyFont="1" applyBorder="1" applyAlignment="1">
      <alignment horizontal="left" vertical="center" wrapText="1"/>
    </xf>
    <xf numFmtId="183" fontId="8" fillId="0" borderId="6" xfId="1" applyNumberFormat="1" applyFont="1" applyBorder="1" applyAlignment="1">
      <alignment horizontal="left" vertical="center" wrapText="1"/>
    </xf>
    <xf numFmtId="0" fontId="20" fillId="4" borderId="1" xfId="1" applyFont="1" applyFill="1" applyBorder="1" applyAlignment="1">
      <alignment horizontal="distributed" vertical="center" wrapText="1" justifyLastLine="1"/>
    </xf>
    <xf numFmtId="0" fontId="20" fillId="4" borderId="1" xfId="1" applyFont="1" applyFill="1" applyBorder="1" applyAlignment="1">
      <alignment horizontal="distributed" vertical="center" justifyLastLine="1"/>
    </xf>
    <xf numFmtId="0" fontId="20" fillId="0" borderId="1" xfId="1" applyFont="1" applyBorder="1" applyAlignment="1">
      <alignment horizontal="left" vertical="center" wrapText="1"/>
    </xf>
    <xf numFmtId="0" fontId="19" fillId="0" borderId="0" xfId="1" applyFont="1" applyAlignment="1">
      <alignment horizontal="center" vertical="center"/>
    </xf>
    <xf numFmtId="181" fontId="20" fillId="0" borderId="2" xfId="1" applyNumberFormat="1" applyFont="1" applyBorder="1" applyAlignment="1">
      <alignment horizontal="left" vertical="center"/>
    </xf>
    <xf numFmtId="181" fontId="20" fillId="0" borderId="3" xfId="1" applyNumberFormat="1" applyFont="1" applyBorder="1" applyAlignment="1">
      <alignment horizontal="left" vertical="center"/>
    </xf>
    <xf numFmtId="181" fontId="20" fillId="0" borderId="4" xfId="1" applyNumberFormat="1" applyFont="1" applyBorder="1" applyAlignment="1">
      <alignment horizontal="left" vertical="center"/>
    </xf>
    <xf numFmtId="181" fontId="20" fillId="0" borderId="5" xfId="1" applyNumberFormat="1" applyFont="1" applyBorder="1" applyAlignment="1">
      <alignment horizontal="left" vertical="center"/>
    </xf>
    <xf numFmtId="181" fontId="20" fillId="0" borderId="6" xfId="1" applyNumberFormat="1" applyFont="1" applyBorder="1" applyAlignment="1">
      <alignment horizontal="left" vertical="center"/>
    </xf>
    <xf numFmtId="181" fontId="20" fillId="0" borderId="7" xfId="1" applyNumberFormat="1" applyFont="1" applyBorder="1"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6" fontId="0" fillId="0" borderId="35" xfId="4" applyFont="1" applyBorder="1" applyAlignment="1">
      <alignment vertical="center"/>
    </xf>
    <xf numFmtId="6" fontId="0" fillId="0" borderId="36" xfId="4" applyFont="1" applyBorder="1" applyAlignment="1">
      <alignment vertical="center"/>
    </xf>
    <xf numFmtId="6" fontId="0" fillId="0" borderId="37" xfId="4" applyFont="1" applyBorder="1" applyAlignment="1">
      <alignment vertical="center"/>
    </xf>
    <xf numFmtId="6" fontId="0" fillId="0" borderId="38" xfId="4" applyFont="1" applyBorder="1" applyAlignment="1">
      <alignment vertical="center"/>
    </xf>
    <xf numFmtId="6" fontId="0" fillId="0" borderId="39" xfId="4" applyFont="1" applyBorder="1" applyAlignment="1">
      <alignment vertical="center"/>
    </xf>
    <xf numFmtId="6" fontId="0" fillId="0" borderId="40" xfId="4" applyFont="1" applyBorder="1" applyAlignment="1">
      <alignment vertical="center"/>
    </xf>
    <xf numFmtId="0" fontId="0" fillId="0" borderId="35" xfId="0" applyBorder="1"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39" xfId="0" applyBorder="1" applyAlignment="1">
      <alignment vertical="center" wrapText="1"/>
    </xf>
    <xf numFmtId="0" fontId="0" fillId="0" borderId="40" xfId="0" applyBorder="1" applyAlignment="1">
      <alignment vertical="center" wrapText="1"/>
    </xf>
    <xf numFmtId="6" fontId="8" fillId="0" borderId="35" xfId="4" applyFont="1" applyBorder="1" applyAlignment="1">
      <alignment vertical="center"/>
    </xf>
    <xf numFmtId="6" fontId="8" fillId="0" borderId="36" xfId="4" applyFont="1" applyBorder="1" applyAlignment="1">
      <alignment vertical="center"/>
    </xf>
    <xf numFmtId="6" fontId="8" fillId="0" borderId="37" xfId="4" applyFont="1" applyBorder="1" applyAlignment="1">
      <alignment vertical="center"/>
    </xf>
    <xf numFmtId="6" fontId="8" fillId="0" borderId="38" xfId="4" applyFont="1" applyBorder="1" applyAlignment="1">
      <alignment vertical="center"/>
    </xf>
    <xf numFmtId="6" fontId="8" fillId="0" borderId="39" xfId="4" applyFont="1" applyBorder="1" applyAlignment="1">
      <alignment vertical="center"/>
    </xf>
    <xf numFmtId="6" fontId="8" fillId="0" borderId="40" xfId="4" applyFont="1" applyBorder="1" applyAlignment="1">
      <alignment vertical="center"/>
    </xf>
    <xf numFmtId="0" fontId="0" fillId="0" borderId="3" xfId="0" applyBorder="1" applyAlignment="1">
      <alignment vertical="center"/>
    </xf>
    <xf numFmtId="0" fontId="0" fillId="0" borderId="11" xfId="0" applyBorder="1" applyAlignment="1">
      <alignment horizontal="center" vertical="center"/>
    </xf>
    <xf numFmtId="0" fontId="0" fillId="0" borderId="0" xfId="0" applyBorder="1" applyAlignment="1">
      <alignment horizontal="center" vertical="center"/>
    </xf>
    <xf numFmtId="0" fontId="0" fillId="0" borderId="12" xfId="0" applyBorder="1" applyAlignment="1">
      <alignment horizontal="center" vertical="center"/>
    </xf>
    <xf numFmtId="0" fontId="0" fillId="0" borderId="0" xfId="0" applyBorder="1" applyAlignment="1">
      <alignment vertical="center"/>
    </xf>
    <xf numFmtId="0" fontId="0" fillId="0" borderId="6" xfId="0" applyBorder="1" applyAlignment="1">
      <alignment vertical="center"/>
    </xf>
    <xf numFmtId="0" fontId="28" fillId="0" borderId="0" xfId="0" applyFont="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42"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1" xfId="0" applyBorder="1" applyAlignment="1">
      <alignment horizontal="center" vertical="center"/>
    </xf>
    <xf numFmtId="0" fontId="0" fillId="0" borderId="37" xfId="0" applyBorder="1" applyAlignment="1">
      <alignment horizontal="center" vertical="center"/>
    </xf>
    <xf numFmtId="0" fontId="0" fillId="0" borderId="40"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184" fontId="0" fillId="0" borderId="3" xfId="0" applyNumberFormat="1" applyBorder="1" applyAlignment="1">
      <alignment horizontal="center" vertical="center"/>
    </xf>
    <xf numFmtId="184" fontId="0" fillId="0" borderId="4" xfId="0" applyNumberFormat="1" applyBorder="1" applyAlignment="1">
      <alignment horizontal="center" vertical="center"/>
    </xf>
    <xf numFmtId="184" fontId="0" fillId="0" borderId="0" xfId="0" applyNumberFormat="1" applyBorder="1" applyAlignment="1">
      <alignment horizontal="center" vertical="center"/>
    </xf>
    <xf numFmtId="184" fontId="0" fillId="0" borderId="12" xfId="0" applyNumberFormat="1" applyBorder="1" applyAlignment="1">
      <alignment horizontal="center" vertical="center"/>
    </xf>
    <xf numFmtId="184" fontId="0" fillId="0" borderId="6" xfId="0" applyNumberFormat="1" applyBorder="1" applyAlignment="1">
      <alignment horizontal="center" vertical="center"/>
    </xf>
    <xf numFmtId="184" fontId="0" fillId="0" borderId="7" xfId="0" applyNumberFormat="1" applyBorder="1" applyAlignment="1">
      <alignment horizontal="center" vertical="center"/>
    </xf>
    <xf numFmtId="178" fontId="0" fillId="0" borderId="2" xfId="0" applyNumberFormat="1" applyBorder="1" applyAlignment="1">
      <alignment horizontal="center" vertical="center"/>
    </xf>
    <xf numFmtId="178" fontId="0" fillId="0" borderId="3" xfId="0" applyNumberFormat="1" applyBorder="1" applyAlignment="1">
      <alignment horizontal="center" vertical="center"/>
    </xf>
    <xf numFmtId="178" fontId="0" fillId="0" borderId="11" xfId="0" applyNumberFormat="1" applyBorder="1" applyAlignment="1">
      <alignment horizontal="center" vertical="center"/>
    </xf>
    <xf numFmtId="178" fontId="0" fillId="0" borderId="0" xfId="0" applyNumberFormat="1" applyBorder="1" applyAlignment="1">
      <alignment horizontal="center" vertical="center"/>
    </xf>
    <xf numFmtId="178" fontId="0" fillId="0" borderId="5" xfId="0" applyNumberFormat="1" applyBorder="1" applyAlignment="1">
      <alignment horizontal="center" vertical="center"/>
    </xf>
    <xf numFmtId="178" fontId="0" fillId="0" borderId="6" xfId="0" applyNumberFormat="1" applyBorder="1" applyAlignment="1">
      <alignment horizontal="center" vertical="center"/>
    </xf>
    <xf numFmtId="0" fontId="8" fillId="0" borderId="11" xfId="1" applyFont="1" applyBorder="1" applyAlignment="1">
      <alignment horizontal="center" vertical="center"/>
    </xf>
    <xf numFmtId="0" fontId="8" fillId="0" borderId="0" xfId="1" applyFont="1" applyBorder="1" applyAlignment="1">
      <alignment horizontal="center" vertical="center"/>
    </xf>
    <xf numFmtId="0" fontId="8" fillId="0" borderId="12" xfId="1" applyFont="1" applyBorder="1" applyAlignment="1">
      <alignment horizontal="center" vertical="center"/>
    </xf>
    <xf numFmtId="0" fontId="13" fillId="4" borderId="1" xfId="1" applyFont="1" applyFill="1" applyBorder="1" applyAlignment="1">
      <alignment horizontal="distributed" vertical="center" justifyLastLine="1"/>
    </xf>
    <xf numFmtId="5" fontId="8" fillId="0" borderId="2" xfId="1" applyNumberFormat="1" applyFont="1" applyBorder="1" applyAlignment="1">
      <alignment vertical="center"/>
    </xf>
    <xf numFmtId="5" fontId="8" fillId="0" borderId="3" xfId="1" applyNumberFormat="1" applyFont="1" applyBorder="1" applyAlignment="1">
      <alignment vertical="center"/>
    </xf>
    <xf numFmtId="5" fontId="8" fillId="0" borderId="4" xfId="1" applyNumberFormat="1" applyFont="1" applyBorder="1" applyAlignment="1">
      <alignment vertical="center"/>
    </xf>
    <xf numFmtId="5" fontId="8" fillId="0" borderId="5" xfId="1" applyNumberFormat="1" applyFont="1" applyBorder="1" applyAlignment="1">
      <alignment vertical="center"/>
    </xf>
    <xf numFmtId="5" fontId="8" fillId="0" borderId="6" xfId="1" applyNumberFormat="1" applyFont="1" applyBorder="1" applyAlignment="1">
      <alignment vertical="center"/>
    </xf>
    <xf numFmtId="5" fontId="8" fillId="0" borderId="7" xfId="1" applyNumberFormat="1" applyFont="1" applyBorder="1" applyAlignment="1">
      <alignment vertical="center"/>
    </xf>
    <xf numFmtId="0" fontId="12" fillId="0" borderId="2" xfId="1" applyFont="1" applyBorder="1" applyAlignment="1">
      <alignment vertical="center" wrapText="1"/>
    </xf>
    <xf numFmtId="0" fontId="12" fillId="0" borderId="3" xfId="1" applyFont="1" applyBorder="1" applyAlignment="1">
      <alignment vertical="center" wrapText="1"/>
    </xf>
    <xf numFmtId="0" fontId="12" fillId="0" borderId="4" xfId="1" applyFont="1" applyBorder="1" applyAlignment="1">
      <alignment vertical="center" wrapText="1"/>
    </xf>
    <xf numFmtId="0" fontId="12" fillId="0" borderId="5" xfId="1" applyFont="1" applyBorder="1" applyAlignment="1">
      <alignment vertical="center" wrapText="1"/>
    </xf>
    <xf numFmtId="0" fontId="12" fillId="0" borderId="6" xfId="1" applyFont="1" applyBorder="1" applyAlignment="1">
      <alignment vertical="center" wrapText="1"/>
    </xf>
    <xf numFmtId="0" fontId="12" fillId="0" borderId="7" xfId="1" applyFont="1" applyBorder="1" applyAlignment="1">
      <alignment vertical="center" wrapText="1"/>
    </xf>
    <xf numFmtId="38" fontId="8" fillId="0" borderId="8" xfId="2" applyFont="1" applyBorder="1" applyAlignment="1">
      <alignment horizontal="right" vertical="center" indent="4"/>
    </xf>
    <xf numFmtId="38" fontId="8" fillId="0" borderId="9" xfId="2" applyFont="1" applyBorder="1" applyAlignment="1">
      <alignment horizontal="right" vertical="center" indent="4"/>
    </xf>
    <xf numFmtId="38" fontId="8" fillId="0" borderId="10" xfId="2" applyFont="1" applyBorder="1" applyAlignment="1">
      <alignment horizontal="right" vertical="center" indent="4"/>
    </xf>
    <xf numFmtId="182" fontId="8" fillId="0" borderId="8" xfId="1" applyNumberFormat="1" applyFont="1" applyBorder="1" applyAlignment="1">
      <alignment horizontal="center" vertical="center"/>
    </xf>
    <xf numFmtId="182" fontId="8" fillId="0" borderId="9" xfId="1" applyNumberFormat="1" applyFont="1" applyBorder="1" applyAlignment="1">
      <alignment horizontal="center" vertical="center"/>
    </xf>
    <xf numFmtId="182" fontId="8" fillId="0" borderId="10" xfId="1" applyNumberFormat="1" applyFont="1" applyBorder="1" applyAlignment="1">
      <alignment horizontal="center" vertical="center"/>
    </xf>
    <xf numFmtId="0" fontId="13" fillId="0" borderId="1" xfId="1" applyFont="1" applyBorder="1" applyAlignment="1">
      <alignment horizontal="center" vertical="top" wrapText="1"/>
    </xf>
    <xf numFmtId="0" fontId="8" fillId="0" borderId="1" xfId="1" applyFont="1" applyBorder="1" applyAlignment="1">
      <alignment horizontal="center" vertical="top" wrapText="1"/>
    </xf>
    <xf numFmtId="0" fontId="0" fillId="0" borderId="0" xfId="0" applyFill="1" applyAlignment="1">
      <alignment horizontal="left" vertical="top" wrapText="1"/>
    </xf>
    <xf numFmtId="0" fontId="8" fillId="0" borderId="1" xfId="1" applyFont="1" applyBorder="1" applyAlignment="1">
      <alignment horizontal="left" vertical="center"/>
    </xf>
    <xf numFmtId="0" fontId="8" fillId="4" borderId="8" xfId="1" applyFont="1" applyFill="1" applyBorder="1" applyAlignment="1">
      <alignment horizontal="distributed" vertical="center" justifyLastLine="1"/>
    </xf>
    <xf numFmtId="0" fontId="8" fillId="4" borderId="9" xfId="1" applyFont="1" applyFill="1" applyBorder="1" applyAlignment="1">
      <alignment horizontal="distributed" vertical="center" justifyLastLine="1"/>
    </xf>
    <xf numFmtId="0" fontId="8" fillId="4" borderId="10" xfId="1" applyFont="1" applyFill="1" applyBorder="1" applyAlignment="1">
      <alignment horizontal="distributed" vertical="center" justifyLastLine="1"/>
    </xf>
    <xf numFmtId="38" fontId="8" fillId="0" borderId="8" xfId="2" applyFont="1" applyFill="1" applyBorder="1" applyAlignment="1">
      <alignment horizontal="right" vertical="center" indent="10" shrinkToFit="1"/>
    </xf>
    <xf numFmtId="38" fontId="8" fillId="0" borderId="9" xfId="2" applyFont="1" applyFill="1" applyBorder="1" applyAlignment="1">
      <alignment horizontal="right" vertical="center" indent="10" shrinkToFit="1"/>
    </xf>
    <xf numFmtId="38" fontId="8" fillId="0" borderId="10" xfId="2" applyFont="1" applyFill="1" applyBorder="1" applyAlignment="1">
      <alignment horizontal="right" vertical="center" indent="10" shrinkToFit="1"/>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4" xfId="1" applyFont="1" applyBorder="1" applyAlignment="1">
      <alignment horizontal="left" vertical="center"/>
    </xf>
    <xf numFmtId="0" fontId="8" fillId="0" borderId="11" xfId="1" applyFont="1" applyBorder="1" applyAlignment="1">
      <alignment horizontal="left" vertical="center"/>
    </xf>
    <xf numFmtId="0" fontId="8" fillId="0" borderId="0" xfId="1" applyFont="1" applyBorder="1" applyAlignment="1">
      <alignment horizontal="left" vertical="center"/>
    </xf>
    <xf numFmtId="0" fontId="8" fillId="0" borderId="12" xfId="1" applyFont="1" applyBorder="1" applyAlignment="1">
      <alignment horizontal="left" vertical="center"/>
    </xf>
    <xf numFmtId="0" fontId="8" fillId="0" borderId="5" xfId="1" applyFont="1" applyBorder="1" applyAlignment="1">
      <alignment horizontal="left" vertical="center"/>
    </xf>
    <xf numFmtId="0" fontId="8" fillId="0" borderId="6" xfId="1" applyFont="1" applyBorder="1" applyAlignment="1">
      <alignment horizontal="left" vertical="center"/>
    </xf>
    <xf numFmtId="0" fontId="8" fillId="0" borderId="7" xfId="1" applyFont="1" applyBorder="1" applyAlignment="1">
      <alignment horizontal="left" vertical="center"/>
    </xf>
    <xf numFmtId="0" fontId="8" fillId="0" borderId="0" xfId="1" applyFont="1" applyBorder="1" applyAlignment="1">
      <alignment vertical="center" wrapText="1"/>
    </xf>
    <xf numFmtId="0" fontId="8" fillId="0" borderId="11" xfId="1" applyFont="1" applyBorder="1" applyAlignment="1">
      <alignment horizontal="center" vertical="center" wrapText="1"/>
    </xf>
    <xf numFmtId="0" fontId="8" fillId="0" borderId="0" xfId="1" applyFont="1" applyBorder="1" applyAlignment="1">
      <alignment horizontal="center" vertical="center" wrapText="1"/>
    </xf>
    <xf numFmtId="0" fontId="8" fillId="4" borderId="2" xfId="1" applyFont="1" applyFill="1" applyBorder="1" applyAlignment="1">
      <alignment horizontal="center" vertical="center" justifyLastLine="1"/>
    </xf>
    <xf numFmtId="0" fontId="8" fillId="4" borderId="3" xfId="1" applyFont="1" applyFill="1" applyBorder="1" applyAlignment="1">
      <alignment horizontal="center" vertical="center" justifyLastLine="1"/>
    </xf>
    <xf numFmtId="0" fontId="8" fillId="4" borderId="4" xfId="1" applyFont="1" applyFill="1" applyBorder="1" applyAlignment="1">
      <alignment horizontal="center" vertical="center" justifyLastLine="1"/>
    </xf>
    <xf numFmtId="0" fontId="8" fillId="4" borderId="5" xfId="1" applyFont="1" applyFill="1" applyBorder="1" applyAlignment="1">
      <alignment horizontal="center" vertical="center" justifyLastLine="1"/>
    </xf>
    <xf numFmtId="0" fontId="8" fillId="4" borderId="6" xfId="1" applyFont="1" applyFill="1" applyBorder="1" applyAlignment="1">
      <alignment horizontal="center" vertical="center" justifyLastLine="1"/>
    </xf>
    <xf numFmtId="0" fontId="8" fillId="4" borderId="7" xfId="1" applyFont="1" applyFill="1" applyBorder="1" applyAlignment="1">
      <alignment horizontal="center" vertical="center" justifyLastLine="1"/>
    </xf>
    <xf numFmtId="178" fontId="8" fillId="0" borderId="1" xfId="1" applyNumberFormat="1" applyFont="1" applyFill="1" applyBorder="1" applyAlignment="1">
      <alignment horizontal="center" vertical="center"/>
    </xf>
    <xf numFmtId="0" fontId="8" fillId="0" borderId="0" xfId="1" applyFont="1" applyAlignment="1">
      <alignment vertical="top" wrapText="1"/>
    </xf>
    <xf numFmtId="0" fontId="8" fillId="0" borderId="3" xfId="1" applyFont="1" applyBorder="1" applyAlignment="1">
      <alignment vertical="top" wrapText="1"/>
    </xf>
    <xf numFmtId="0" fontId="8" fillId="0" borderId="1" xfId="1" applyFont="1" applyBorder="1" applyAlignment="1">
      <alignment horizontal="distributed" vertical="center" justifyLastLine="1"/>
    </xf>
    <xf numFmtId="0" fontId="8" fillId="0" borderId="8" xfId="1" applyFont="1" applyBorder="1" applyAlignment="1">
      <alignment horizontal="left" vertical="center"/>
    </xf>
    <xf numFmtId="0" fontId="8" fillId="0" borderId="9" xfId="1" applyFont="1" applyBorder="1" applyAlignment="1">
      <alignment horizontal="left" vertical="center"/>
    </xf>
    <xf numFmtId="0" fontId="8" fillId="0" borderId="10" xfId="1" applyFont="1" applyBorder="1" applyAlignment="1">
      <alignment horizontal="left" vertical="center"/>
    </xf>
    <xf numFmtId="0" fontId="8" fillId="0" borderId="2" xfId="1" applyFont="1" applyBorder="1" applyAlignment="1">
      <alignment horizontal="distributed" vertical="center" justifyLastLine="1"/>
    </xf>
    <xf numFmtId="0" fontId="8" fillId="0" borderId="3" xfId="1" applyFont="1" applyBorder="1" applyAlignment="1">
      <alignment horizontal="distributed" vertical="center" justifyLastLine="1"/>
    </xf>
    <xf numFmtId="0" fontId="8" fillId="0" borderId="4" xfId="1" applyFont="1" applyBorder="1" applyAlignment="1">
      <alignment horizontal="distributed" vertical="center" justifyLastLine="1"/>
    </xf>
    <xf numFmtId="0" fontId="8" fillId="0" borderId="11" xfId="1" applyFont="1" applyBorder="1" applyAlignment="1">
      <alignment horizontal="distributed" vertical="center" justifyLastLine="1"/>
    </xf>
    <xf numFmtId="0" fontId="8" fillId="0" borderId="0" xfId="1" applyFont="1" applyBorder="1" applyAlignment="1">
      <alignment horizontal="distributed" vertical="center" justifyLastLine="1"/>
    </xf>
    <xf numFmtId="0" fontId="8" fillId="0" borderId="12" xfId="1" applyFont="1" applyBorder="1" applyAlignment="1">
      <alignment horizontal="distributed" vertical="center" justifyLastLine="1"/>
    </xf>
    <xf numFmtId="0" fontId="8" fillId="0" borderId="5" xfId="1" applyFont="1" applyBorder="1" applyAlignment="1">
      <alignment horizontal="distributed" vertical="center" justifyLastLine="1"/>
    </xf>
    <xf numFmtId="0" fontId="8" fillId="0" borderId="6" xfId="1" applyFont="1" applyBorder="1" applyAlignment="1">
      <alignment horizontal="distributed" vertical="center" justifyLastLine="1"/>
    </xf>
    <xf numFmtId="0" fontId="8" fillId="0" borderId="7" xfId="1" applyFont="1" applyBorder="1" applyAlignment="1">
      <alignment horizontal="distributed" vertical="center" justifyLastLine="1"/>
    </xf>
    <xf numFmtId="0" fontId="8" fillId="0" borderId="1" xfId="1" applyFont="1" applyFill="1" applyBorder="1" applyAlignment="1">
      <alignment horizontal="distributed" vertical="center" justifyLastLine="1" shrinkToFit="1"/>
    </xf>
    <xf numFmtId="0" fontId="14" fillId="0" borderId="0" xfId="1" applyFont="1" applyFill="1" applyBorder="1" applyAlignment="1">
      <alignment horizontal="center" vertical="center"/>
    </xf>
    <xf numFmtId="0" fontId="8" fillId="0" borderId="0" xfId="1" applyFont="1" applyFill="1" applyBorder="1" applyAlignment="1">
      <alignment horizontal="distributed" vertical="center" shrinkToFit="1"/>
    </xf>
    <xf numFmtId="0" fontId="8" fillId="0" borderId="0" xfId="1" applyFont="1" applyFill="1" applyBorder="1" applyAlignment="1">
      <alignment vertical="center"/>
    </xf>
    <xf numFmtId="58" fontId="8" fillId="0" borderId="0" xfId="1" applyNumberFormat="1" applyFont="1" applyFill="1" applyBorder="1" applyAlignment="1">
      <alignment horizontal="distributed" vertical="center"/>
    </xf>
    <xf numFmtId="0" fontId="8" fillId="0" borderId="2" xfId="1" applyFont="1" applyFill="1" applyBorder="1" applyAlignment="1">
      <alignment horizontal="center" vertical="center"/>
    </xf>
    <xf numFmtId="0" fontId="8" fillId="0" borderId="3" xfId="1" applyFont="1" applyFill="1" applyBorder="1" applyAlignment="1">
      <alignment horizontal="center" vertical="center"/>
    </xf>
    <xf numFmtId="0" fontId="8" fillId="0" borderId="4" xfId="1" applyFont="1" applyFill="1" applyBorder="1" applyAlignment="1">
      <alignment horizontal="center" vertical="center"/>
    </xf>
    <xf numFmtId="0" fontId="8" fillId="0" borderId="11" xfId="1" applyFont="1" applyFill="1" applyBorder="1" applyAlignment="1">
      <alignment horizontal="center" vertical="center"/>
    </xf>
    <xf numFmtId="0" fontId="8" fillId="0" borderId="12" xfId="1" applyFont="1" applyFill="1" applyBorder="1" applyAlignment="1">
      <alignment horizontal="center" vertical="center"/>
    </xf>
    <xf numFmtId="0" fontId="8" fillId="0" borderId="5" xfId="1" applyFont="1" applyFill="1" applyBorder="1" applyAlignment="1">
      <alignment horizontal="center" vertical="center"/>
    </xf>
    <xf numFmtId="0" fontId="8" fillId="0" borderId="6" xfId="1" applyFont="1" applyFill="1" applyBorder="1" applyAlignment="1">
      <alignment horizontal="center" vertical="center"/>
    </xf>
    <xf numFmtId="0" fontId="8" fillId="0" borderId="7" xfId="1" applyFont="1" applyFill="1" applyBorder="1" applyAlignment="1">
      <alignment horizontal="center" vertical="center"/>
    </xf>
    <xf numFmtId="184" fontId="8" fillId="0" borderId="9" xfId="1" applyNumberFormat="1" applyFont="1" applyFill="1" applyBorder="1" applyAlignment="1">
      <alignment horizontal="left" vertical="center" shrinkToFit="1"/>
    </xf>
    <xf numFmtId="0" fontId="8" fillId="0" borderId="1" xfId="1" applyFont="1" applyBorder="1" applyAlignment="1">
      <alignment horizontal="center" vertical="center" wrapText="1"/>
    </xf>
    <xf numFmtId="0" fontId="8" fillId="4" borderId="1" xfId="1" applyFont="1" applyFill="1" applyBorder="1" applyAlignment="1">
      <alignment horizontal="center" vertical="center" justifyLastLine="1"/>
    </xf>
    <xf numFmtId="0" fontId="8" fillId="4" borderId="11" xfId="1" applyFont="1" applyFill="1" applyBorder="1" applyAlignment="1">
      <alignment horizontal="center" vertical="center"/>
    </xf>
    <xf numFmtId="0" fontId="8" fillId="4" borderId="0" xfId="1" applyFont="1" applyFill="1" applyBorder="1" applyAlignment="1">
      <alignment horizontal="center" vertical="center"/>
    </xf>
    <xf numFmtId="0" fontId="8" fillId="4" borderId="12" xfId="1" applyFont="1" applyFill="1" applyBorder="1" applyAlignment="1">
      <alignment horizontal="center" vertical="center"/>
    </xf>
    <xf numFmtId="0" fontId="13" fillId="4" borderId="0" xfId="1" applyFont="1" applyFill="1" applyBorder="1" applyAlignment="1">
      <alignment horizontal="center" vertical="center"/>
    </xf>
    <xf numFmtId="0" fontId="13" fillId="4" borderId="12" xfId="1" applyFont="1" applyFill="1" applyBorder="1" applyAlignment="1">
      <alignment horizontal="center" vertical="center"/>
    </xf>
    <xf numFmtId="0" fontId="13" fillId="4" borderId="6" xfId="1" applyFont="1" applyFill="1" applyBorder="1" applyAlignment="1">
      <alignment horizontal="center" vertical="center"/>
    </xf>
    <xf numFmtId="0" fontId="13" fillId="4" borderId="7" xfId="1" applyFont="1" applyFill="1" applyBorder="1" applyAlignment="1">
      <alignment horizontal="center" vertical="center"/>
    </xf>
  </cellXfs>
  <cellStyles count="5">
    <cellStyle name="パーセント" xfId="3" builtinId="5"/>
    <cellStyle name="桁区切り" xfId="2" builtinId="6"/>
    <cellStyle name="通貨" xfId="4" builtinId="7"/>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21</xdr:col>
      <xdr:colOff>19610</xdr:colOff>
      <xdr:row>56</xdr:row>
      <xdr:rowOff>89645</xdr:rowOff>
    </xdr:from>
    <xdr:to>
      <xdr:col>31</xdr:col>
      <xdr:colOff>56030</xdr:colOff>
      <xdr:row>61</xdr:row>
      <xdr:rowOff>22411</xdr:rowOff>
    </xdr:to>
    <xdr:sp macro="" textlink="">
      <xdr:nvSpPr>
        <xdr:cNvPr id="2" name="テキスト ボックス 1"/>
        <xdr:cNvSpPr txBox="1"/>
      </xdr:nvSpPr>
      <xdr:spPr>
        <a:xfrm>
          <a:off x="4255434" y="9502586"/>
          <a:ext cx="2053478" cy="7732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FF0000"/>
              </a:solidFill>
            </a:rPr>
            <a:t>公表調書は、結果調書とともに検査監（官）へ送致。</a:t>
          </a:r>
          <a:endParaRPr kumimoji="1" lang="en-US" altLang="ja-JP" sz="1100" u="sng">
            <a:solidFill>
              <a:srgbClr val="FF0000"/>
            </a:solidFill>
          </a:endParaRPr>
        </a:p>
        <a:p>
          <a:endParaRPr kumimoji="1" lang="en-US" altLang="ja-JP" sz="1100" u="sng">
            <a:solidFill>
              <a:srgbClr val="FF0000"/>
            </a:solidFill>
          </a:endParaRPr>
        </a:p>
        <a:p>
          <a:r>
            <a:rPr kumimoji="1" lang="ja-JP" altLang="en-US" sz="1100" u="sng">
              <a:solidFill>
                <a:srgbClr val="FF0000"/>
              </a:solidFill>
            </a:rPr>
            <a:t>検査監（官）で保管</a:t>
          </a:r>
          <a:endParaRPr kumimoji="1" lang="en-US" altLang="ja-JP" sz="1100" u="sng">
            <a:solidFill>
              <a:srgbClr val="FF0000"/>
            </a:solidFill>
          </a:endParaRPr>
        </a:p>
        <a:p>
          <a:endParaRPr kumimoji="1" lang="ja-JP" altLang="en-US" sz="1100">
            <a:solidFill>
              <a:srgbClr val="FF0000"/>
            </a:solidFill>
          </a:endParaRPr>
        </a:p>
      </xdr:txBody>
    </xdr:sp>
    <xdr:clientData fPrintsWithSheet="0"/>
  </xdr:twoCellAnchor>
  <xdr:twoCellAnchor>
    <xdr:from>
      <xdr:col>0</xdr:col>
      <xdr:colOff>154080</xdr:colOff>
      <xdr:row>56</xdr:row>
      <xdr:rowOff>100850</xdr:rowOff>
    </xdr:from>
    <xdr:to>
      <xdr:col>10</xdr:col>
      <xdr:colOff>190499</xdr:colOff>
      <xdr:row>61</xdr:row>
      <xdr:rowOff>33616</xdr:rowOff>
    </xdr:to>
    <xdr:sp macro="" textlink="">
      <xdr:nvSpPr>
        <xdr:cNvPr id="3" name="テキスト ボックス 2"/>
        <xdr:cNvSpPr txBox="1"/>
      </xdr:nvSpPr>
      <xdr:spPr>
        <a:xfrm>
          <a:off x="154080" y="9513791"/>
          <a:ext cx="2053478" cy="7732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FF0000"/>
              </a:solidFill>
            </a:rPr>
            <a:t>データシートや上記から転記されますので、該当する部分を入力したのち、プリントしてください。</a:t>
          </a:r>
          <a:endParaRPr kumimoji="1" lang="en-US" altLang="ja-JP" sz="1100" u="sng">
            <a:solidFill>
              <a:srgbClr val="FF0000"/>
            </a:solidFill>
          </a:endParaRPr>
        </a:p>
        <a:p>
          <a:endParaRPr kumimoji="1" lang="ja-JP" altLang="en-US" sz="1100">
            <a:solidFill>
              <a:srgbClr val="FF0000"/>
            </a:solidFill>
          </a:endParaRP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HGｺﾞｼｯｸM">
      <a:majorFont>
        <a:latin typeface="HGｺﾞｼｯｸM"/>
        <a:ea typeface="HGｺﾞｼｯｸM"/>
        <a:cs typeface=""/>
      </a:majorFont>
      <a:minorFont>
        <a:latin typeface="HGｺﾞｼｯｸM"/>
        <a:ea typeface="HGｺﾞｼｯｸM"/>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0"/>
    <pageSetUpPr fitToPage="1"/>
  </sheetPr>
  <dimension ref="A1:BA134"/>
  <sheetViews>
    <sheetView showGridLines="0" showZeros="0" view="pageBreakPreview" zoomScale="85" zoomScaleNormal="85" zoomScaleSheetLayoutView="85" workbookViewId="0">
      <pane xSplit="12" ySplit="11" topLeftCell="M12" activePane="bottomRight" state="frozen"/>
      <selection activeCell="H1" sqref="H1:J2"/>
      <selection pane="topRight" activeCell="H1" sqref="H1:J2"/>
      <selection pane="bottomLeft" activeCell="H1" sqref="H1:J2"/>
      <selection pane="bottomRight" activeCell="M23" sqref="M23:AF23"/>
    </sheetView>
  </sheetViews>
  <sheetFormatPr defaultColWidth="2.85546875" defaultRowHeight="13.5"/>
  <cols>
    <col min="1" max="16384" width="2.85546875" style="3"/>
  </cols>
  <sheetData>
    <row r="1" spans="1:53">
      <c r="A1" s="81" t="s">
        <v>0</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row>
    <row r="2" spans="1:53">
      <c r="A2" s="81"/>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row>
    <row r="3" spans="1:53">
      <c r="A3" s="82" t="s">
        <v>1</v>
      </c>
      <c r="B3" s="82"/>
      <c r="C3" s="82"/>
      <c r="D3" s="82"/>
      <c r="E3" s="116" t="s">
        <v>125</v>
      </c>
      <c r="F3" s="117"/>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row>
    <row r="4" spans="1:53">
      <c r="A4" s="82"/>
      <c r="B4" s="82"/>
      <c r="C4" s="82"/>
      <c r="D4" s="82"/>
      <c r="E4" s="106" t="s">
        <v>208</v>
      </c>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row>
    <row r="5" spans="1:53">
      <c r="A5" s="82"/>
      <c r="B5" s="82"/>
      <c r="C5" s="82"/>
      <c r="D5" s="82"/>
      <c r="E5" s="106" t="s">
        <v>277</v>
      </c>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row>
    <row r="6" spans="1:53">
      <c r="A6" s="82"/>
      <c r="B6" s="82"/>
      <c r="C6" s="82"/>
      <c r="D6" s="82"/>
      <c r="E6" s="106" t="s">
        <v>356</v>
      </c>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row>
    <row r="7" spans="1:53">
      <c r="A7" s="82"/>
      <c r="B7" s="82"/>
      <c r="C7" s="82"/>
      <c r="D7" s="82"/>
      <c r="E7" s="106" t="s">
        <v>357</v>
      </c>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row>
    <row r="8" spans="1:53">
      <c r="A8" s="82"/>
      <c r="B8" s="82"/>
      <c r="C8" s="82"/>
      <c r="D8" s="82"/>
      <c r="E8" s="106" t="s">
        <v>365</v>
      </c>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row>
    <row r="9" spans="1:53">
      <c r="A9" s="82"/>
      <c r="B9" s="82"/>
      <c r="C9" s="82"/>
      <c r="D9" s="82"/>
      <c r="E9" s="122" t="s">
        <v>381</v>
      </c>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row>
    <row r="10" spans="1:53">
      <c r="A10" s="3" t="s">
        <v>209</v>
      </c>
    </row>
    <row r="11" spans="1:53">
      <c r="A11" s="83" t="s">
        <v>2</v>
      </c>
      <c r="B11" s="83"/>
      <c r="C11" s="113" t="s">
        <v>3</v>
      </c>
      <c r="D11" s="114"/>
      <c r="E11" s="114"/>
      <c r="F11" s="114"/>
      <c r="G11" s="114"/>
      <c r="H11" s="114"/>
      <c r="I11" s="114"/>
      <c r="J11" s="114"/>
      <c r="K11" s="114"/>
      <c r="L11" s="115"/>
      <c r="M11" s="113" t="s">
        <v>4</v>
      </c>
      <c r="N11" s="114"/>
      <c r="O11" s="114"/>
      <c r="P11" s="114"/>
      <c r="Q11" s="114"/>
      <c r="R11" s="114"/>
      <c r="S11" s="114"/>
      <c r="T11" s="114"/>
      <c r="U11" s="114"/>
      <c r="V11" s="114"/>
      <c r="W11" s="114"/>
      <c r="X11" s="114"/>
      <c r="Y11" s="114"/>
      <c r="Z11" s="114"/>
      <c r="AA11" s="114"/>
      <c r="AB11" s="114"/>
      <c r="AC11" s="114"/>
      <c r="AD11" s="114"/>
      <c r="AE11" s="114"/>
      <c r="AF11" s="115"/>
      <c r="AG11" s="83" t="s">
        <v>5</v>
      </c>
      <c r="AH11" s="83"/>
      <c r="AI11" s="83"/>
      <c r="AJ11" s="83"/>
      <c r="AK11" s="83"/>
      <c r="AL11" s="83"/>
      <c r="AM11" s="83"/>
      <c r="AN11" s="83"/>
      <c r="AO11" s="83"/>
      <c r="AP11" s="83"/>
      <c r="AQ11" s="83"/>
      <c r="AR11" s="83"/>
      <c r="AS11" s="83"/>
      <c r="AT11" s="83"/>
      <c r="AU11" s="83"/>
      <c r="AV11" s="83"/>
      <c r="AW11" s="83"/>
      <c r="AX11" s="83"/>
      <c r="AY11" s="83"/>
      <c r="AZ11" s="83"/>
      <c r="BA11" s="83"/>
    </row>
    <row r="12" spans="1:53">
      <c r="A12" s="101"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row>
    <row r="13" spans="1:53" s="40" customFormat="1" ht="12" customHeight="1">
      <c r="A13" s="84" t="s">
        <v>261</v>
      </c>
      <c r="B13" s="85"/>
      <c r="C13" s="85"/>
      <c r="D13" s="85"/>
      <c r="E13" s="85"/>
      <c r="F13" s="85"/>
      <c r="G13" s="85"/>
      <c r="H13" s="86"/>
      <c r="I13" s="103" t="s">
        <v>260</v>
      </c>
      <c r="J13" s="104"/>
      <c r="K13" s="104"/>
      <c r="L13" s="105"/>
      <c r="M13" s="103" t="s">
        <v>259</v>
      </c>
      <c r="N13" s="104"/>
      <c r="O13" s="104"/>
      <c r="P13" s="105"/>
      <c r="Q13" s="103" t="s">
        <v>258</v>
      </c>
      <c r="R13" s="104"/>
      <c r="S13" s="104"/>
      <c r="T13" s="105"/>
      <c r="U13" s="103" t="s">
        <v>257</v>
      </c>
      <c r="V13" s="104"/>
      <c r="W13" s="104"/>
      <c r="X13" s="105"/>
      <c r="Z13" s="92" t="s">
        <v>256</v>
      </c>
      <c r="AA13" s="93"/>
      <c r="AB13" s="93"/>
      <c r="AC13" s="94"/>
      <c r="AD13" s="92" t="s">
        <v>255</v>
      </c>
      <c r="AE13" s="93"/>
      <c r="AF13" s="93"/>
      <c r="AG13" s="94"/>
      <c r="AH13" s="92" t="s">
        <v>254</v>
      </c>
      <c r="AI13" s="93"/>
      <c r="AJ13" s="93"/>
      <c r="AK13" s="94"/>
    </row>
    <row r="14" spans="1:53" s="40" customFormat="1" ht="13.5" customHeight="1">
      <c r="A14" s="87"/>
      <c r="B14" s="88"/>
      <c r="C14" s="88"/>
      <c r="D14" s="88"/>
      <c r="E14" s="88"/>
      <c r="F14" s="88"/>
      <c r="G14" s="88"/>
      <c r="H14" s="89"/>
      <c r="I14" s="95"/>
      <c r="J14" s="96"/>
      <c r="K14" s="96"/>
      <c r="L14" s="97"/>
      <c r="M14" s="95"/>
      <c r="N14" s="96"/>
      <c r="O14" s="96"/>
      <c r="P14" s="97"/>
      <c r="Q14" s="95"/>
      <c r="R14" s="96"/>
      <c r="S14" s="96"/>
      <c r="T14" s="97"/>
      <c r="U14" s="95"/>
      <c r="V14" s="96"/>
      <c r="W14" s="96"/>
      <c r="X14" s="97"/>
      <c r="Z14" s="95"/>
      <c r="AA14" s="96"/>
      <c r="AB14" s="96"/>
      <c r="AC14" s="97"/>
      <c r="AD14" s="95"/>
      <c r="AE14" s="96"/>
      <c r="AF14" s="96"/>
      <c r="AG14" s="97"/>
      <c r="AH14" s="95"/>
      <c r="AI14" s="96"/>
      <c r="AJ14" s="96"/>
      <c r="AK14" s="97"/>
    </row>
    <row r="15" spans="1:53" s="40" customFormat="1" ht="12">
      <c r="A15" s="87"/>
      <c r="B15" s="88"/>
      <c r="C15" s="88"/>
      <c r="D15" s="88"/>
      <c r="E15" s="88"/>
      <c r="F15" s="88"/>
      <c r="G15" s="88"/>
      <c r="H15" s="89"/>
      <c r="I15" s="98"/>
      <c r="J15" s="99"/>
      <c r="K15" s="99"/>
      <c r="L15" s="100"/>
      <c r="M15" s="98"/>
      <c r="N15" s="99"/>
      <c r="O15" s="99"/>
      <c r="P15" s="100"/>
      <c r="Q15" s="98"/>
      <c r="R15" s="99"/>
      <c r="S15" s="99"/>
      <c r="T15" s="100"/>
      <c r="U15" s="98"/>
      <c r="V15" s="99"/>
      <c r="W15" s="99"/>
      <c r="X15" s="100"/>
      <c r="Z15" s="98"/>
      <c r="AA15" s="99"/>
      <c r="AB15" s="99"/>
      <c r="AC15" s="100"/>
      <c r="AD15" s="98"/>
      <c r="AE15" s="99"/>
      <c r="AF15" s="99"/>
      <c r="AG15" s="100"/>
      <c r="AH15" s="98"/>
      <c r="AI15" s="99"/>
      <c r="AJ15" s="99"/>
      <c r="AK15" s="100"/>
    </row>
    <row r="16" spans="1:53" s="40" customFormat="1" ht="12">
      <c r="A16" s="90"/>
      <c r="B16" s="91"/>
      <c r="C16" s="91"/>
      <c r="D16" s="91"/>
      <c r="E16" s="91"/>
      <c r="F16" s="91"/>
      <c r="G16" s="91"/>
      <c r="H16" s="91"/>
      <c r="U16" s="41"/>
      <c r="V16" s="41"/>
      <c r="W16" s="41"/>
      <c r="X16" s="41"/>
      <c r="Y16" s="41"/>
      <c r="Z16" s="41"/>
      <c r="AA16" s="41"/>
      <c r="AB16" s="41"/>
      <c r="AC16" s="41"/>
      <c r="AD16" s="41"/>
      <c r="AE16" s="41"/>
      <c r="AF16" s="41"/>
    </row>
    <row r="17" spans="1:53" s="40" customFormat="1" ht="12" customHeight="1">
      <c r="A17" s="109">
        <v>1</v>
      </c>
      <c r="B17" s="109"/>
      <c r="C17" s="110" t="s">
        <v>262</v>
      </c>
      <c r="D17" s="111"/>
      <c r="E17" s="111"/>
      <c r="F17" s="111"/>
      <c r="G17" s="111"/>
      <c r="H17" s="111"/>
      <c r="I17" s="111"/>
      <c r="J17" s="111"/>
      <c r="K17" s="111"/>
      <c r="L17" s="112"/>
      <c r="M17" s="121" t="s">
        <v>410</v>
      </c>
      <c r="N17" s="119"/>
      <c r="O17" s="119"/>
      <c r="P17" s="119"/>
      <c r="Q17" s="119"/>
      <c r="R17" s="119"/>
      <c r="S17" s="119"/>
      <c r="T17" s="119"/>
      <c r="U17" s="119"/>
      <c r="V17" s="119"/>
      <c r="W17" s="119"/>
      <c r="X17" s="119"/>
      <c r="Y17" s="119"/>
      <c r="Z17" s="119"/>
      <c r="AA17" s="119"/>
      <c r="AB17" s="119"/>
      <c r="AC17" s="119"/>
      <c r="AD17" s="119"/>
      <c r="AE17" s="119"/>
      <c r="AF17" s="119"/>
      <c r="AG17" s="108"/>
      <c r="AH17" s="108"/>
      <c r="AI17" s="108"/>
      <c r="AJ17" s="108"/>
      <c r="AK17" s="108"/>
      <c r="AL17" s="108"/>
      <c r="AM17" s="108"/>
      <c r="AN17" s="108"/>
      <c r="AO17" s="108"/>
      <c r="AP17" s="108"/>
      <c r="AQ17" s="108"/>
      <c r="AR17" s="108"/>
      <c r="AS17" s="108"/>
      <c r="AT17" s="108"/>
      <c r="AU17" s="108"/>
      <c r="AV17" s="108"/>
      <c r="AW17" s="108"/>
      <c r="AX17" s="108"/>
      <c r="AY17" s="108"/>
      <c r="AZ17" s="108"/>
      <c r="BA17" s="108"/>
    </row>
    <row r="18" spans="1:53">
      <c r="A18" s="109">
        <v>2</v>
      </c>
      <c r="B18" s="109"/>
      <c r="C18" s="118" t="s">
        <v>6</v>
      </c>
      <c r="D18" s="118"/>
      <c r="E18" s="118"/>
      <c r="F18" s="118"/>
      <c r="G18" s="118"/>
      <c r="H18" s="118"/>
      <c r="I18" s="118"/>
      <c r="J18" s="118"/>
      <c r="K18" s="118"/>
      <c r="L18" s="118"/>
      <c r="M18" s="119"/>
      <c r="N18" s="119"/>
      <c r="O18" s="119"/>
      <c r="P18" s="119"/>
      <c r="Q18" s="119"/>
      <c r="R18" s="119"/>
      <c r="S18" s="119"/>
      <c r="T18" s="119"/>
      <c r="U18" s="119"/>
      <c r="V18" s="119"/>
      <c r="W18" s="119"/>
      <c r="X18" s="119"/>
      <c r="Y18" s="119"/>
      <c r="Z18" s="119"/>
      <c r="AA18" s="119"/>
      <c r="AB18" s="119"/>
      <c r="AC18" s="119"/>
      <c r="AD18" s="119"/>
      <c r="AE18" s="119"/>
      <c r="AF18" s="119"/>
      <c r="AG18" s="120" t="s">
        <v>7</v>
      </c>
      <c r="AH18" s="120"/>
      <c r="AI18" s="120"/>
      <c r="AJ18" s="120"/>
      <c r="AK18" s="120"/>
      <c r="AL18" s="120"/>
      <c r="AM18" s="120"/>
      <c r="AN18" s="120"/>
      <c r="AO18" s="120"/>
      <c r="AP18" s="120"/>
      <c r="AQ18" s="120"/>
      <c r="AR18" s="120"/>
      <c r="AS18" s="120"/>
      <c r="AT18" s="120"/>
      <c r="AU18" s="120"/>
      <c r="AV18" s="120"/>
      <c r="AW18" s="120"/>
      <c r="AX18" s="120"/>
      <c r="AY18" s="120"/>
      <c r="AZ18" s="120"/>
      <c r="BA18" s="120"/>
    </row>
    <row r="19" spans="1:53">
      <c r="A19" s="109">
        <v>3</v>
      </c>
      <c r="B19" s="109"/>
      <c r="C19" s="118" t="s">
        <v>8</v>
      </c>
      <c r="D19" s="118"/>
      <c r="E19" s="118"/>
      <c r="F19" s="118"/>
      <c r="G19" s="118"/>
      <c r="H19" s="118"/>
      <c r="I19" s="118"/>
      <c r="J19" s="118"/>
      <c r="K19" s="118"/>
      <c r="L19" s="118"/>
      <c r="M19" s="119"/>
      <c r="N19" s="119"/>
      <c r="O19" s="119"/>
      <c r="P19" s="119"/>
      <c r="Q19" s="119"/>
      <c r="R19" s="119"/>
      <c r="S19" s="119"/>
      <c r="T19" s="119"/>
      <c r="U19" s="119"/>
      <c r="V19" s="119"/>
      <c r="W19" s="119"/>
      <c r="X19" s="119"/>
      <c r="Y19" s="119"/>
      <c r="Z19" s="119"/>
      <c r="AA19" s="119"/>
      <c r="AB19" s="119"/>
      <c r="AC19" s="119"/>
      <c r="AD19" s="119"/>
      <c r="AE19" s="119"/>
      <c r="AF19" s="119"/>
      <c r="AG19" s="120" t="s">
        <v>276</v>
      </c>
      <c r="AH19" s="120"/>
      <c r="AI19" s="120"/>
      <c r="AJ19" s="120"/>
      <c r="AK19" s="120"/>
      <c r="AL19" s="120"/>
      <c r="AM19" s="120"/>
      <c r="AN19" s="120"/>
      <c r="AO19" s="120"/>
      <c r="AP19" s="120"/>
      <c r="AQ19" s="120"/>
      <c r="AR19" s="120"/>
      <c r="AS19" s="120"/>
      <c r="AT19" s="120"/>
      <c r="AU19" s="120"/>
      <c r="AV19" s="120"/>
      <c r="AW19" s="120"/>
      <c r="AX19" s="120"/>
      <c r="AY19" s="120"/>
      <c r="AZ19" s="120"/>
      <c r="BA19" s="120"/>
    </row>
    <row r="20" spans="1:53">
      <c r="A20" s="109">
        <v>4</v>
      </c>
      <c r="B20" s="109"/>
      <c r="C20" s="118" t="s">
        <v>9</v>
      </c>
      <c r="D20" s="118"/>
      <c r="E20" s="118"/>
      <c r="F20" s="118"/>
      <c r="G20" s="118"/>
      <c r="H20" s="118"/>
      <c r="I20" s="118"/>
      <c r="J20" s="118"/>
      <c r="K20" s="118"/>
      <c r="L20" s="118"/>
      <c r="M20" s="119"/>
      <c r="N20" s="119"/>
      <c r="O20" s="119"/>
      <c r="P20" s="119"/>
      <c r="Q20" s="119"/>
      <c r="R20" s="119"/>
      <c r="S20" s="119"/>
      <c r="T20" s="119"/>
      <c r="U20" s="119"/>
      <c r="V20" s="119"/>
      <c r="W20" s="119"/>
      <c r="X20" s="119"/>
      <c r="Y20" s="119"/>
      <c r="Z20" s="119"/>
      <c r="AA20" s="119"/>
      <c r="AB20" s="119"/>
      <c r="AC20" s="119"/>
      <c r="AD20" s="119"/>
      <c r="AE20" s="119"/>
      <c r="AF20" s="119"/>
      <c r="AG20" s="120" t="s">
        <v>7</v>
      </c>
      <c r="AH20" s="120"/>
      <c r="AI20" s="120"/>
      <c r="AJ20" s="120"/>
      <c r="AK20" s="120"/>
      <c r="AL20" s="120"/>
      <c r="AM20" s="120"/>
      <c r="AN20" s="120"/>
      <c r="AO20" s="120"/>
      <c r="AP20" s="120"/>
      <c r="AQ20" s="120"/>
      <c r="AR20" s="120"/>
      <c r="AS20" s="120"/>
      <c r="AT20" s="120"/>
      <c r="AU20" s="120"/>
      <c r="AV20" s="120"/>
      <c r="AW20" s="120"/>
      <c r="AX20" s="120"/>
      <c r="AY20" s="120"/>
      <c r="AZ20" s="120"/>
      <c r="BA20" s="120"/>
    </row>
    <row r="21" spans="1:53">
      <c r="A21" s="109">
        <v>5</v>
      </c>
      <c r="B21" s="109"/>
      <c r="C21" s="118" t="s">
        <v>10</v>
      </c>
      <c r="D21" s="118"/>
      <c r="E21" s="118"/>
      <c r="F21" s="118"/>
      <c r="G21" s="118"/>
      <c r="H21" s="118"/>
      <c r="I21" s="118"/>
      <c r="J21" s="118"/>
      <c r="K21" s="118"/>
      <c r="L21" s="118"/>
      <c r="M21" s="119"/>
      <c r="N21" s="119"/>
      <c r="O21" s="119"/>
      <c r="P21" s="119"/>
      <c r="Q21" s="119"/>
      <c r="R21" s="119"/>
      <c r="S21" s="119"/>
      <c r="T21" s="119"/>
      <c r="U21" s="119"/>
      <c r="V21" s="119"/>
      <c r="W21" s="119"/>
      <c r="X21" s="119"/>
      <c r="Y21" s="119"/>
      <c r="Z21" s="119"/>
      <c r="AA21" s="119"/>
      <c r="AB21" s="119"/>
      <c r="AC21" s="119"/>
      <c r="AD21" s="119"/>
      <c r="AE21" s="119"/>
      <c r="AF21" s="119"/>
      <c r="AG21" s="120" t="s">
        <v>276</v>
      </c>
      <c r="AH21" s="120"/>
      <c r="AI21" s="120"/>
      <c r="AJ21" s="120"/>
      <c r="AK21" s="120"/>
      <c r="AL21" s="120"/>
      <c r="AM21" s="120"/>
      <c r="AN21" s="120"/>
      <c r="AO21" s="120"/>
      <c r="AP21" s="120"/>
      <c r="AQ21" s="120"/>
      <c r="AR21" s="120"/>
      <c r="AS21" s="120"/>
      <c r="AT21" s="120"/>
      <c r="AU21" s="120"/>
      <c r="AV21" s="120"/>
      <c r="AW21" s="120"/>
      <c r="AX21" s="120"/>
      <c r="AY21" s="120"/>
      <c r="AZ21" s="120"/>
      <c r="BA21" s="120"/>
    </row>
    <row r="22" spans="1:53">
      <c r="A22" s="109">
        <v>6</v>
      </c>
      <c r="B22" s="109"/>
      <c r="C22" s="118" t="s">
        <v>11</v>
      </c>
      <c r="D22" s="118"/>
      <c r="E22" s="118"/>
      <c r="F22" s="118"/>
      <c r="G22" s="118"/>
      <c r="H22" s="118"/>
      <c r="I22" s="118"/>
      <c r="J22" s="118"/>
      <c r="K22" s="118"/>
      <c r="L22" s="118"/>
      <c r="M22" s="124">
        <v>45419</v>
      </c>
      <c r="N22" s="124"/>
      <c r="O22" s="124"/>
      <c r="P22" s="124"/>
      <c r="Q22" s="124"/>
      <c r="R22" s="124"/>
      <c r="S22" s="124"/>
      <c r="T22" s="124"/>
      <c r="U22" s="124"/>
      <c r="V22" s="124"/>
      <c r="W22" s="124"/>
      <c r="X22" s="124"/>
      <c r="Y22" s="124"/>
      <c r="Z22" s="124"/>
      <c r="AA22" s="124"/>
      <c r="AB22" s="124"/>
      <c r="AC22" s="124"/>
      <c r="AD22" s="124"/>
      <c r="AE22" s="124"/>
      <c r="AF22" s="124"/>
      <c r="AG22" s="120" t="s">
        <v>265</v>
      </c>
      <c r="AH22" s="120"/>
      <c r="AI22" s="120"/>
      <c r="AJ22" s="120"/>
      <c r="AK22" s="120"/>
      <c r="AL22" s="120"/>
      <c r="AM22" s="120"/>
      <c r="AN22" s="120"/>
      <c r="AO22" s="120"/>
      <c r="AP22" s="120"/>
      <c r="AQ22" s="120"/>
      <c r="AR22" s="120"/>
      <c r="AS22" s="120"/>
      <c r="AT22" s="120"/>
      <c r="AU22" s="120"/>
      <c r="AV22" s="120"/>
      <c r="AW22" s="120"/>
      <c r="AX22" s="120"/>
      <c r="AY22" s="120"/>
      <c r="AZ22" s="120"/>
      <c r="BA22" s="120"/>
    </row>
    <row r="23" spans="1:53">
      <c r="A23" s="109">
        <v>7</v>
      </c>
      <c r="B23" s="109"/>
      <c r="C23" s="118" t="s">
        <v>12</v>
      </c>
      <c r="D23" s="118"/>
      <c r="E23" s="118"/>
      <c r="F23" s="118"/>
      <c r="G23" s="118"/>
      <c r="H23" s="118"/>
      <c r="I23" s="118"/>
      <c r="J23" s="118"/>
      <c r="K23" s="118"/>
      <c r="L23" s="118"/>
      <c r="M23" s="119" t="s">
        <v>422</v>
      </c>
      <c r="N23" s="119"/>
      <c r="O23" s="119"/>
      <c r="P23" s="119"/>
      <c r="Q23" s="119"/>
      <c r="R23" s="119"/>
      <c r="S23" s="119"/>
      <c r="T23" s="119"/>
      <c r="U23" s="119"/>
      <c r="V23" s="119"/>
      <c r="W23" s="119"/>
      <c r="X23" s="119"/>
      <c r="Y23" s="119"/>
      <c r="Z23" s="119"/>
      <c r="AA23" s="119"/>
      <c r="AB23" s="119"/>
      <c r="AC23" s="119"/>
      <c r="AD23" s="119"/>
      <c r="AE23" s="119"/>
      <c r="AF23" s="119"/>
      <c r="AG23" s="120" t="s">
        <v>13</v>
      </c>
      <c r="AH23" s="120"/>
      <c r="AI23" s="120"/>
      <c r="AJ23" s="120"/>
      <c r="AK23" s="120"/>
      <c r="AL23" s="120"/>
      <c r="AM23" s="120"/>
      <c r="AN23" s="120"/>
      <c r="AO23" s="120"/>
      <c r="AP23" s="120"/>
      <c r="AQ23" s="120"/>
      <c r="AR23" s="120"/>
      <c r="AS23" s="120"/>
      <c r="AT23" s="120"/>
      <c r="AU23" s="120"/>
      <c r="AV23" s="120"/>
      <c r="AW23" s="120"/>
      <c r="AX23" s="120"/>
      <c r="AY23" s="120"/>
      <c r="AZ23" s="120"/>
      <c r="BA23" s="120"/>
    </row>
    <row r="24" spans="1:53">
      <c r="A24" s="109">
        <v>8</v>
      </c>
      <c r="B24" s="109"/>
      <c r="C24" s="118" t="s">
        <v>14</v>
      </c>
      <c r="D24" s="118"/>
      <c r="E24" s="118"/>
      <c r="F24" s="118"/>
      <c r="G24" s="118"/>
      <c r="H24" s="118"/>
      <c r="I24" s="118"/>
      <c r="J24" s="118"/>
      <c r="K24" s="118"/>
      <c r="L24" s="118"/>
      <c r="M24" s="155" t="s">
        <v>411</v>
      </c>
      <c r="N24" s="156"/>
      <c r="O24" s="156"/>
      <c r="P24" s="156"/>
      <c r="Q24" s="156"/>
      <c r="R24" s="156"/>
      <c r="S24" s="156"/>
      <c r="T24" s="156"/>
      <c r="U24" s="156"/>
      <c r="V24" s="157"/>
      <c r="W24" s="109" t="s">
        <v>363</v>
      </c>
      <c r="X24" s="109"/>
      <c r="Y24" s="158" t="s">
        <v>364</v>
      </c>
      <c r="Z24" s="159"/>
      <c r="AA24" s="160"/>
      <c r="AB24" s="161" t="s">
        <v>383</v>
      </c>
      <c r="AC24" s="162"/>
      <c r="AD24" s="162"/>
      <c r="AE24" s="162"/>
      <c r="AF24" s="163"/>
      <c r="AG24" s="120" t="s">
        <v>367</v>
      </c>
      <c r="AH24" s="120"/>
      <c r="AI24" s="120"/>
      <c r="AJ24" s="120"/>
      <c r="AK24" s="120"/>
      <c r="AL24" s="120"/>
      <c r="AM24" s="120"/>
      <c r="AN24" s="120"/>
      <c r="AO24" s="120"/>
      <c r="AP24" s="120"/>
      <c r="AQ24" s="120"/>
      <c r="AR24" s="120"/>
      <c r="AS24" s="120"/>
      <c r="AT24" s="120"/>
      <c r="AU24" s="120"/>
      <c r="AV24" s="120"/>
      <c r="AW24" s="120"/>
      <c r="AX24" s="120"/>
      <c r="AY24" s="120"/>
      <c r="AZ24" s="120"/>
      <c r="BA24" s="120"/>
    </row>
    <row r="25" spans="1:53">
      <c r="A25" s="109">
        <v>9</v>
      </c>
      <c r="B25" s="109"/>
      <c r="C25" s="118" t="s">
        <v>15</v>
      </c>
      <c r="D25" s="118"/>
      <c r="E25" s="118"/>
      <c r="F25" s="118"/>
      <c r="G25" s="118"/>
      <c r="H25" s="118"/>
      <c r="I25" s="118"/>
      <c r="J25" s="118"/>
      <c r="K25" s="118"/>
      <c r="L25" s="118"/>
      <c r="M25" s="119" t="s">
        <v>412</v>
      </c>
      <c r="N25" s="119"/>
      <c r="O25" s="119"/>
      <c r="P25" s="119"/>
      <c r="Q25" s="119"/>
      <c r="R25" s="119"/>
      <c r="S25" s="119"/>
      <c r="T25" s="119"/>
      <c r="U25" s="119"/>
      <c r="V25" s="119"/>
      <c r="W25" s="119"/>
      <c r="X25" s="119"/>
      <c r="Y25" s="119"/>
      <c r="Z25" s="119"/>
      <c r="AA25" s="119"/>
      <c r="AB25" s="119"/>
      <c r="AC25" s="119"/>
      <c r="AD25" s="119"/>
      <c r="AE25" s="119"/>
      <c r="AF25" s="119"/>
      <c r="AG25" s="120"/>
      <c r="AH25" s="120"/>
      <c r="AI25" s="120"/>
      <c r="AJ25" s="120"/>
      <c r="AK25" s="120"/>
      <c r="AL25" s="120"/>
      <c r="AM25" s="120"/>
      <c r="AN25" s="120"/>
      <c r="AO25" s="120"/>
      <c r="AP25" s="120"/>
      <c r="AQ25" s="120"/>
      <c r="AR25" s="120"/>
      <c r="AS25" s="120"/>
      <c r="AT25" s="120"/>
      <c r="AU25" s="120"/>
      <c r="AV25" s="120"/>
      <c r="AW25" s="120"/>
      <c r="AX25" s="120"/>
      <c r="AY25" s="120"/>
      <c r="AZ25" s="120"/>
      <c r="BA25" s="120"/>
    </row>
    <row r="26" spans="1:53">
      <c r="A26" s="109">
        <v>10</v>
      </c>
      <c r="B26" s="109"/>
      <c r="C26" s="118" t="s">
        <v>129</v>
      </c>
      <c r="D26" s="118"/>
      <c r="E26" s="118"/>
      <c r="F26" s="118"/>
      <c r="G26" s="118"/>
      <c r="H26" s="118"/>
      <c r="I26" s="118"/>
      <c r="J26" s="118"/>
      <c r="K26" s="118"/>
      <c r="L26" s="118"/>
      <c r="M26" s="119" t="s">
        <v>336</v>
      </c>
      <c r="N26" s="119"/>
      <c r="O26" s="119"/>
      <c r="P26" s="119"/>
      <c r="Q26" s="119"/>
      <c r="R26" s="119"/>
      <c r="S26" s="119"/>
      <c r="T26" s="119"/>
      <c r="U26" s="119"/>
      <c r="V26" s="119"/>
      <c r="W26" s="119"/>
      <c r="X26" s="119"/>
      <c r="Y26" s="119"/>
      <c r="Z26" s="119"/>
      <c r="AA26" s="119"/>
      <c r="AB26" s="119"/>
      <c r="AC26" s="119"/>
      <c r="AD26" s="119"/>
      <c r="AE26" s="119"/>
      <c r="AF26" s="119"/>
      <c r="AG26" s="120"/>
      <c r="AH26" s="120"/>
      <c r="AI26" s="120"/>
      <c r="AJ26" s="120"/>
      <c r="AK26" s="120"/>
      <c r="AL26" s="120"/>
      <c r="AM26" s="120"/>
      <c r="AN26" s="120"/>
      <c r="AO26" s="120"/>
      <c r="AP26" s="120"/>
      <c r="AQ26" s="120"/>
      <c r="AR26" s="120"/>
      <c r="AS26" s="120"/>
      <c r="AT26" s="120"/>
      <c r="AU26" s="120"/>
      <c r="AV26" s="120"/>
      <c r="AW26" s="120"/>
      <c r="AX26" s="120"/>
      <c r="AY26" s="120"/>
      <c r="AZ26" s="120"/>
      <c r="BA26" s="120"/>
    </row>
    <row r="27" spans="1:53">
      <c r="A27" s="125">
        <v>11</v>
      </c>
      <c r="B27" s="126"/>
      <c r="C27" s="131" t="s">
        <v>16</v>
      </c>
      <c r="D27" s="132"/>
      <c r="E27" s="132"/>
      <c r="F27" s="132"/>
      <c r="G27" s="132"/>
      <c r="H27" s="132"/>
      <c r="I27" s="132"/>
      <c r="J27" s="132"/>
      <c r="K27" s="132"/>
      <c r="L27" s="133"/>
      <c r="M27" s="140" t="s">
        <v>416</v>
      </c>
      <c r="N27" s="141"/>
      <c r="O27" s="141"/>
      <c r="P27" s="141"/>
      <c r="Q27" s="141"/>
      <c r="R27" s="141"/>
      <c r="S27" s="141"/>
      <c r="T27" s="141"/>
      <c r="U27" s="141"/>
      <c r="V27" s="141"/>
      <c r="W27" s="141"/>
      <c r="X27" s="141"/>
      <c r="Y27" s="141"/>
      <c r="Z27" s="141"/>
      <c r="AA27" s="141"/>
      <c r="AB27" s="141"/>
      <c r="AC27" s="141"/>
      <c r="AD27" s="141"/>
      <c r="AE27" s="141"/>
      <c r="AF27" s="142"/>
      <c r="AG27" s="149"/>
      <c r="AH27" s="150"/>
      <c r="AI27" s="150"/>
      <c r="AJ27" s="150"/>
      <c r="AK27" s="150"/>
      <c r="AL27" s="150"/>
      <c r="AM27" s="150"/>
      <c r="AN27" s="150"/>
      <c r="AO27" s="150"/>
      <c r="AP27" s="150"/>
      <c r="AQ27" s="150"/>
      <c r="AR27" s="150"/>
      <c r="AS27" s="150"/>
      <c r="AT27" s="150"/>
      <c r="AU27" s="150"/>
      <c r="AV27" s="150"/>
      <c r="AW27" s="150"/>
      <c r="AX27" s="150"/>
      <c r="AY27" s="150"/>
      <c r="AZ27" s="150"/>
      <c r="BA27" s="150"/>
    </row>
    <row r="28" spans="1:53">
      <c r="A28" s="127"/>
      <c r="B28" s="128"/>
      <c r="C28" s="134"/>
      <c r="D28" s="135"/>
      <c r="E28" s="135"/>
      <c r="F28" s="135"/>
      <c r="G28" s="135"/>
      <c r="H28" s="135"/>
      <c r="I28" s="135"/>
      <c r="J28" s="135"/>
      <c r="K28" s="135"/>
      <c r="L28" s="136"/>
      <c r="M28" s="143"/>
      <c r="N28" s="144"/>
      <c r="O28" s="144"/>
      <c r="P28" s="144"/>
      <c r="Q28" s="144"/>
      <c r="R28" s="144"/>
      <c r="S28" s="144"/>
      <c r="T28" s="144"/>
      <c r="U28" s="144"/>
      <c r="V28" s="144"/>
      <c r="W28" s="144"/>
      <c r="X28" s="144"/>
      <c r="Y28" s="144"/>
      <c r="Z28" s="144"/>
      <c r="AA28" s="144"/>
      <c r="AB28" s="144"/>
      <c r="AC28" s="144"/>
      <c r="AD28" s="144"/>
      <c r="AE28" s="144"/>
      <c r="AF28" s="145"/>
      <c r="AG28" s="151"/>
      <c r="AH28" s="152"/>
      <c r="AI28" s="152"/>
      <c r="AJ28" s="152"/>
      <c r="AK28" s="152"/>
      <c r="AL28" s="152"/>
      <c r="AM28" s="152"/>
      <c r="AN28" s="152"/>
      <c r="AO28" s="152"/>
      <c r="AP28" s="152"/>
      <c r="AQ28" s="152"/>
      <c r="AR28" s="152"/>
      <c r="AS28" s="152"/>
      <c r="AT28" s="152"/>
      <c r="AU28" s="152"/>
      <c r="AV28" s="152"/>
      <c r="AW28" s="152"/>
      <c r="AX28" s="152"/>
      <c r="AY28" s="152"/>
      <c r="AZ28" s="152"/>
      <c r="BA28" s="152"/>
    </row>
    <row r="29" spans="1:53">
      <c r="A29" s="129"/>
      <c r="B29" s="130"/>
      <c r="C29" s="137"/>
      <c r="D29" s="138"/>
      <c r="E29" s="138"/>
      <c r="F29" s="138"/>
      <c r="G29" s="138"/>
      <c r="H29" s="138"/>
      <c r="I29" s="138"/>
      <c r="J29" s="138"/>
      <c r="K29" s="138"/>
      <c r="L29" s="139"/>
      <c r="M29" s="146"/>
      <c r="N29" s="147"/>
      <c r="O29" s="147"/>
      <c r="P29" s="147"/>
      <c r="Q29" s="147"/>
      <c r="R29" s="147"/>
      <c r="S29" s="147"/>
      <c r="T29" s="147"/>
      <c r="U29" s="147"/>
      <c r="V29" s="147"/>
      <c r="W29" s="147"/>
      <c r="X29" s="147"/>
      <c r="Y29" s="147"/>
      <c r="Z29" s="147"/>
      <c r="AA29" s="147"/>
      <c r="AB29" s="147"/>
      <c r="AC29" s="147"/>
      <c r="AD29" s="147"/>
      <c r="AE29" s="147"/>
      <c r="AF29" s="148"/>
      <c r="AG29" s="153"/>
      <c r="AH29" s="154"/>
      <c r="AI29" s="154"/>
      <c r="AJ29" s="154"/>
      <c r="AK29" s="154"/>
      <c r="AL29" s="154"/>
      <c r="AM29" s="154"/>
      <c r="AN29" s="154"/>
      <c r="AO29" s="154"/>
      <c r="AP29" s="154"/>
      <c r="AQ29" s="154"/>
      <c r="AR29" s="154"/>
      <c r="AS29" s="154"/>
      <c r="AT29" s="154"/>
      <c r="AU29" s="154"/>
      <c r="AV29" s="154"/>
      <c r="AW29" s="154"/>
      <c r="AX29" s="154"/>
      <c r="AY29" s="154"/>
      <c r="AZ29" s="154"/>
      <c r="BA29" s="154"/>
    </row>
    <row r="30" spans="1:53">
      <c r="A30" s="109">
        <v>12</v>
      </c>
      <c r="B30" s="109"/>
      <c r="C30" s="118" t="s">
        <v>211</v>
      </c>
      <c r="D30" s="118"/>
      <c r="E30" s="118"/>
      <c r="F30" s="118"/>
      <c r="G30" s="118"/>
      <c r="H30" s="118"/>
      <c r="I30" s="118"/>
      <c r="J30" s="118"/>
      <c r="K30" s="118"/>
      <c r="L30" s="118"/>
      <c r="M30" s="119" t="s">
        <v>417</v>
      </c>
      <c r="N30" s="119"/>
      <c r="O30" s="119"/>
      <c r="P30" s="119"/>
      <c r="Q30" s="119"/>
      <c r="R30" s="119"/>
      <c r="S30" s="119"/>
      <c r="T30" s="119"/>
      <c r="U30" s="119"/>
      <c r="V30" s="119"/>
      <c r="W30" s="119"/>
      <c r="X30" s="119"/>
      <c r="Y30" s="119"/>
      <c r="Z30" s="119"/>
      <c r="AA30" s="119"/>
      <c r="AB30" s="119"/>
      <c r="AC30" s="119"/>
      <c r="AD30" s="119"/>
      <c r="AE30" s="119"/>
      <c r="AF30" s="119"/>
      <c r="AG30" s="120"/>
      <c r="AH30" s="120"/>
      <c r="AI30" s="120"/>
      <c r="AJ30" s="120"/>
      <c r="AK30" s="120"/>
      <c r="AL30" s="120"/>
      <c r="AM30" s="120"/>
      <c r="AN30" s="120"/>
      <c r="AO30" s="120"/>
      <c r="AP30" s="120"/>
      <c r="AQ30" s="120"/>
      <c r="AR30" s="120"/>
      <c r="AS30" s="120"/>
      <c r="AT30" s="120"/>
      <c r="AU30" s="120"/>
      <c r="AV30" s="120"/>
      <c r="AW30" s="120"/>
      <c r="AX30" s="120"/>
      <c r="AY30" s="120"/>
      <c r="AZ30" s="120"/>
      <c r="BA30" s="120"/>
    </row>
    <row r="31" spans="1:53">
      <c r="A31" s="109">
        <v>13</v>
      </c>
      <c r="B31" s="109"/>
      <c r="C31" s="118" t="s">
        <v>263</v>
      </c>
      <c r="D31" s="118"/>
      <c r="E31" s="118"/>
      <c r="F31" s="118"/>
      <c r="G31" s="118"/>
      <c r="H31" s="118"/>
      <c r="I31" s="118"/>
      <c r="J31" s="118"/>
      <c r="K31" s="118"/>
      <c r="L31" s="118"/>
      <c r="M31" s="124">
        <v>45429</v>
      </c>
      <c r="N31" s="124"/>
      <c r="O31" s="124"/>
      <c r="P31" s="124"/>
      <c r="Q31" s="124"/>
      <c r="R31" s="124"/>
      <c r="S31" s="124"/>
      <c r="T31" s="124"/>
      <c r="U31" s="124"/>
      <c r="V31" s="124"/>
      <c r="W31" s="124"/>
      <c r="X31" s="124"/>
      <c r="Y31" s="124"/>
      <c r="Z31" s="124"/>
      <c r="AA31" s="124"/>
      <c r="AB31" s="124"/>
      <c r="AC31" s="124"/>
      <c r="AD31" s="124"/>
      <c r="AE31" s="124"/>
      <c r="AF31" s="124"/>
      <c r="AG31" s="120" t="s">
        <v>265</v>
      </c>
      <c r="AH31" s="120"/>
      <c r="AI31" s="120"/>
      <c r="AJ31" s="120"/>
      <c r="AK31" s="120"/>
      <c r="AL31" s="120"/>
      <c r="AM31" s="120"/>
      <c r="AN31" s="120"/>
      <c r="AO31" s="120"/>
      <c r="AP31" s="120"/>
      <c r="AQ31" s="120"/>
      <c r="AR31" s="120"/>
      <c r="AS31" s="120"/>
      <c r="AT31" s="120"/>
      <c r="AU31" s="120"/>
      <c r="AV31" s="120"/>
      <c r="AW31" s="120"/>
      <c r="AX31" s="120"/>
      <c r="AY31" s="120"/>
      <c r="AZ31" s="120"/>
      <c r="BA31" s="120"/>
    </row>
    <row r="32" spans="1:53">
      <c r="A32" s="109">
        <v>14</v>
      </c>
      <c r="B32" s="109"/>
      <c r="C32" s="118" t="s">
        <v>264</v>
      </c>
      <c r="D32" s="118"/>
      <c r="E32" s="118"/>
      <c r="F32" s="118"/>
      <c r="G32" s="118"/>
      <c r="H32" s="118"/>
      <c r="I32" s="118"/>
      <c r="J32" s="118"/>
      <c r="K32" s="118"/>
      <c r="L32" s="118"/>
      <c r="M32" s="124">
        <v>45719</v>
      </c>
      <c r="N32" s="124"/>
      <c r="O32" s="124"/>
      <c r="P32" s="124"/>
      <c r="Q32" s="124"/>
      <c r="R32" s="124"/>
      <c r="S32" s="124"/>
      <c r="T32" s="124"/>
      <c r="U32" s="124"/>
      <c r="V32" s="124"/>
      <c r="W32" s="124"/>
      <c r="X32" s="124"/>
      <c r="Y32" s="124"/>
      <c r="Z32" s="124"/>
      <c r="AA32" s="124"/>
      <c r="AB32" s="124"/>
      <c r="AC32" s="124"/>
      <c r="AD32" s="124"/>
      <c r="AE32" s="124"/>
      <c r="AF32" s="124"/>
      <c r="AG32" s="120" t="s">
        <v>265</v>
      </c>
      <c r="AH32" s="120"/>
      <c r="AI32" s="120"/>
      <c r="AJ32" s="120"/>
      <c r="AK32" s="120"/>
      <c r="AL32" s="120"/>
      <c r="AM32" s="120"/>
      <c r="AN32" s="120"/>
      <c r="AO32" s="120"/>
      <c r="AP32" s="120"/>
      <c r="AQ32" s="120"/>
      <c r="AR32" s="120"/>
      <c r="AS32" s="120"/>
      <c r="AT32" s="120"/>
      <c r="AU32" s="120"/>
      <c r="AV32" s="120"/>
      <c r="AW32" s="120"/>
      <c r="AX32" s="120"/>
      <c r="AY32" s="120"/>
      <c r="AZ32" s="120"/>
      <c r="BA32" s="120"/>
    </row>
    <row r="33" spans="1:53">
      <c r="A33" s="109">
        <v>15</v>
      </c>
      <c r="B33" s="109"/>
      <c r="C33" s="118" t="s">
        <v>335</v>
      </c>
      <c r="D33" s="118"/>
      <c r="E33" s="118"/>
      <c r="F33" s="118"/>
      <c r="G33" s="118"/>
      <c r="H33" s="118"/>
      <c r="I33" s="118"/>
      <c r="J33" s="118"/>
      <c r="K33" s="118"/>
      <c r="L33" s="118"/>
      <c r="M33" s="119" t="s">
        <v>384</v>
      </c>
      <c r="N33" s="119"/>
      <c r="O33" s="119"/>
      <c r="P33" s="119"/>
      <c r="Q33" s="119"/>
      <c r="R33" s="119"/>
      <c r="S33" s="119"/>
      <c r="T33" s="119"/>
      <c r="U33" s="119"/>
      <c r="V33" s="119"/>
      <c r="W33" s="119"/>
      <c r="X33" s="119"/>
      <c r="Y33" s="119"/>
      <c r="Z33" s="119"/>
      <c r="AA33" s="119"/>
      <c r="AB33" s="119"/>
      <c r="AC33" s="119"/>
      <c r="AD33" s="119"/>
      <c r="AE33" s="119"/>
      <c r="AF33" s="119"/>
      <c r="AG33" s="120" t="s">
        <v>334</v>
      </c>
      <c r="AH33" s="120"/>
      <c r="AI33" s="120"/>
      <c r="AJ33" s="120"/>
      <c r="AK33" s="120"/>
      <c r="AL33" s="120"/>
      <c r="AM33" s="120"/>
      <c r="AN33" s="120"/>
      <c r="AO33" s="120"/>
      <c r="AP33" s="120"/>
      <c r="AQ33" s="120"/>
      <c r="AR33" s="120"/>
      <c r="AS33" s="120"/>
      <c r="AT33" s="120"/>
      <c r="AU33" s="120"/>
      <c r="AV33" s="120"/>
      <c r="AW33" s="120"/>
      <c r="AX33" s="120"/>
      <c r="AY33" s="120"/>
      <c r="AZ33" s="120"/>
      <c r="BA33" s="120"/>
    </row>
    <row r="34" spans="1:53">
      <c r="A34" s="109">
        <v>17</v>
      </c>
      <c r="B34" s="109"/>
      <c r="C34" s="118" t="s">
        <v>17</v>
      </c>
      <c r="D34" s="118"/>
      <c r="E34" s="118"/>
      <c r="F34" s="118"/>
      <c r="G34" s="118"/>
      <c r="H34" s="118"/>
      <c r="I34" s="118"/>
      <c r="J34" s="118"/>
      <c r="K34" s="118"/>
      <c r="L34" s="118"/>
      <c r="M34" s="164" t="str">
        <f>IF(M33="一般競争入札","一般競争入札参加者","入札参加業者名簿兼選定理由書のとおり")</f>
        <v>一般競争入札参加者</v>
      </c>
      <c r="N34" s="164"/>
      <c r="O34" s="164"/>
      <c r="P34" s="164"/>
      <c r="Q34" s="164"/>
      <c r="R34" s="164"/>
      <c r="S34" s="164"/>
      <c r="T34" s="164"/>
      <c r="U34" s="164"/>
      <c r="V34" s="164"/>
      <c r="W34" s="164"/>
      <c r="X34" s="164"/>
      <c r="Y34" s="164"/>
      <c r="Z34" s="164"/>
      <c r="AA34" s="164"/>
      <c r="AB34" s="164"/>
      <c r="AC34" s="164"/>
      <c r="AD34" s="164"/>
      <c r="AE34" s="164"/>
      <c r="AF34" s="164"/>
      <c r="AG34" s="120" t="s">
        <v>18</v>
      </c>
      <c r="AH34" s="120"/>
      <c r="AI34" s="120"/>
      <c r="AJ34" s="120"/>
      <c r="AK34" s="120"/>
      <c r="AL34" s="120"/>
      <c r="AM34" s="120"/>
      <c r="AN34" s="120"/>
      <c r="AO34" s="120"/>
      <c r="AP34" s="120"/>
      <c r="AQ34" s="120"/>
      <c r="AR34" s="120"/>
      <c r="AS34" s="120"/>
      <c r="AT34" s="120"/>
      <c r="AU34" s="120"/>
      <c r="AV34" s="120"/>
      <c r="AW34" s="120"/>
      <c r="AX34" s="120"/>
      <c r="AY34" s="120"/>
      <c r="AZ34" s="120"/>
      <c r="BA34" s="120"/>
    </row>
    <row r="35" spans="1:53">
      <c r="A35" s="109">
        <v>18</v>
      </c>
      <c r="B35" s="109"/>
      <c r="C35" s="118" t="s">
        <v>212</v>
      </c>
      <c r="D35" s="118"/>
      <c r="E35" s="118"/>
      <c r="F35" s="118"/>
      <c r="G35" s="118"/>
      <c r="H35" s="118"/>
      <c r="I35" s="118"/>
      <c r="J35" s="118"/>
      <c r="K35" s="118"/>
      <c r="L35" s="118"/>
      <c r="M35" s="124" t="s">
        <v>418</v>
      </c>
      <c r="N35" s="124"/>
      <c r="O35" s="124"/>
      <c r="P35" s="124"/>
      <c r="Q35" s="124"/>
      <c r="R35" s="124"/>
      <c r="S35" s="124"/>
      <c r="T35" s="124"/>
      <c r="U35" s="124"/>
      <c r="V35" s="124"/>
      <c r="W35" s="124"/>
      <c r="X35" s="124"/>
      <c r="Y35" s="124"/>
      <c r="Z35" s="124"/>
      <c r="AA35" s="124"/>
      <c r="AB35" s="124"/>
      <c r="AC35" s="124"/>
      <c r="AD35" s="124"/>
      <c r="AE35" s="124"/>
      <c r="AF35" s="124"/>
      <c r="AG35" s="120" t="s">
        <v>268</v>
      </c>
      <c r="AH35" s="120"/>
      <c r="AI35" s="120"/>
      <c r="AJ35" s="120"/>
      <c r="AK35" s="120"/>
      <c r="AL35" s="120"/>
      <c r="AM35" s="120"/>
      <c r="AN35" s="120"/>
      <c r="AO35" s="120"/>
      <c r="AP35" s="120"/>
      <c r="AQ35" s="120"/>
      <c r="AR35" s="120"/>
      <c r="AS35" s="120"/>
      <c r="AT35" s="120"/>
      <c r="AU35" s="120"/>
      <c r="AV35" s="120"/>
      <c r="AW35" s="120"/>
      <c r="AX35" s="120"/>
      <c r="AY35" s="120"/>
      <c r="AZ35" s="120"/>
      <c r="BA35" s="120"/>
    </row>
    <row r="36" spans="1:53">
      <c r="A36" s="109">
        <v>19</v>
      </c>
      <c r="B36" s="109"/>
      <c r="C36" s="118" t="s">
        <v>213</v>
      </c>
      <c r="D36" s="118"/>
      <c r="E36" s="118"/>
      <c r="F36" s="118"/>
      <c r="G36" s="118"/>
      <c r="H36" s="118"/>
      <c r="I36" s="118"/>
      <c r="J36" s="118"/>
      <c r="K36" s="118"/>
      <c r="L36" s="118"/>
      <c r="M36" s="119" t="s">
        <v>385</v>
      </c>
      <c r="N36" s="119"/>
      <c r="O36" s="119"/>
      <c r="P36" s="119"/>
      <c r="Q36" s="119"/>
      <c r="R36" s="119"/>
      <c r="S36" s="119"/>
      <c r="T36" s="119"/>
      <c r="U36" s="119"/>
      <c r="V36" s="119"/>
      <c r="W36" s="119"/>
      <c r="X36" s="119"/>
      <c r="Y36" s="119"/>
      <c r="Z36" s="119"/>
      <c r="AA36" s="119"/>
      <c r="AB36" s="119"/>
      <c r="AC36" s="119"/>
      <c r="AD36" s="119"/>
      <c r="AE36" s="119"/>
      <c r="AF36" s="119"/>
      <c r="AG36" s="120" t="s">
        <v>270</v>
      </c>
      <c r="AH36" s="120"/>
      <c r="AI36" s="120"/>
      <c r="AJ36" s="120"/>
      <c r="AK36" s="120"/>
      <c r="AL36" s="120"/>
      <c r="AM36" s="120"/>
      <c r="AN36" s="120"/>
      <c r="AO36" s="120"/>
      <c r="AP36" s="120"/>
      <c r="AQ36" s="120"/>
      <c r="AR36" s="120"/>
      <c r="AS36" s="120"/>
      <c r="AT36" s="120"/>
      <c r="AU36" s="120"/>
      <c r="AV36" s="120"/>
      <c r="AW36" s="120"/>
      <c r="AX36" s="120"/>
      <c r="AY36" s="120"/>
      <c r="AZ36" s="120"/>
      <c r="BA36" s="120"/>
    </row>
    <row r="37" spans="1:53">
      <c r="A37" s="109">
        <v>20</v>
      </c>
      <c r="B37" s="109"/>
      <c r="C37" s="118" t="s">
        <v>214</v>
      </c>
      <c r="D37" s="118"/>
      <c r="E37" s="118"/>
      <c r="F37" s="118"/>
      <c r="G37" s="118"/>
      <c r="H37" s="118"/>
      <c r="I37" s="118"/>
      <c r="J37" s="118"/>
      <c r="K37" s="118"/>
      <c r="L37" s="118"/>
      <c r="M37" s="124" t="s">
        <v>337</v>
      </c>
      <c r="N37" s="124"/>
      <c r="O37" s="124"/>
      <c r="P37" s="124"/>
      <c r="Q37" s="124"/>
      <c r="R37" s="124"/>
      <c r="S37" s="124"/>
      <c r="T37" s="124"/>
      <c r="U37" s="124"/>
      <c r="V37" s="124"/>
      <c r="W37" s="124"/>
      <c r="X37" s="124"/>
      <c r="Y37" s="124"/>
      <c r="Z37" s="124"/>
      <c r="AA37" s="124"/>
      <c r="AB37" s="124"/>
      <c r="AC37" s="124"/>
      <c r="AD37" s="124"/>
      <c r="AE37" s="124"/>
      <c r="AF37" s="124"/>
      <c r="AG37" s="120" t="s">
        <v>269</v>
      </c>
      <c r="AH37" s="120"/>
      <c r="AI37" s="120"/>
      <c r="AJ37" s="120"/>
      <c r="AK37" s="120"/>
      <c r="AL37" s="120"/>
      <c r="AM37" s="120"/>
      <c r="AN37" s="120"/>
      <c r="AO37" s="120"/>
      <c r="AP37" s="120"/>
      <c r="AQ37" s="120"/>
      <c r="AR37" s="120"/>
      <c r="AS37" s="120"/>
      <c r="AT37" s="120"/>
      <c r="AU37" s="120"/>
      <c r="AV37" s="120"/>
      <c r="AW37" s="120"/>
      <c r="AX37" s="120"/>
      <c r="AY37" s="120"/>
      <c r="AZ37" s="120"/>
      <c r="BA37" s="120"/>
    </row>
    <row r="38" spans="1:53">
      <c r="A38" s="109">
        <v>21</v>
      </c>
      <c r="B38" s="109"/>
      <c r="C38" s="118" t="s">
        <v>215</v>
      </c>
      <c r="D38" s="118"/>
      <c r="E38" s="118"/>
      <c r="F38" s="118"/>
      <c r="G38" s="118"/>
      <c r="H38" s="118"/>
      <c r="I38" s="118"/>
      <c r="J38" s="118"/>
      <c r="K38" s="118"/>
      <c r="L38" s="118"/>
      <c r="M38" s="119" t="s">
        <v>337</v>
      </c>
      <c r="N38" s="119"/>
      <c r="O38" s="119"/>
      <c r="P38" s="119"/>
      <c r="Q38" s="119"/>
      <c r="R38" s="119"/>
      <c r="S38" s="119"/>
      <c r="T38" s="119"/>
      <c r="U38" s="119"/>
      <c r="V38" s="119"/>
      <c r="W38" s="119"/>
      <c r="X38" s="119"/>
      <c r="Y38" s="119"/>
      <c r="Z38" s="119"/>
      <c r="AA38" s="119"/>
      <c r="AB38" s="119"/>
      <c r="AC38" s="119"/>
      <c r="AD38" s="119"/>
      <c r="AE38" s="119"/>
      <c r="AF38" s="119"/>
      <c r="AG38" s="120" t="s">
        <v>270</v>
      </c>
      <c r="AH38" s="120"/>
      <c r="AI38" s="120"/>
      <c r="AJ38" s="120"/>
      <c r="AK38" s="120"/>
      <c r="AL38" s="120"/>
      <c r="AM38" s="120"/>
      <c r="AN38" s="120"/>
      <c r="AO38" s="120"/>
      <c r="AP38" s="120"/>
      <c r="AQ38" s="120"/>
      <c r="AR38" s="120"/>
      <c r="AS38" s="120"/>
      <c r="AT38" s="120"/>
      <c r="AU38" s="120"/>
      <c r="AV38" s="120"/>
      <c r="AW38" s="120"/>
      <c r="AX38" s="120"/>
      <c r="AY38" s="120"/>
      <c r="AZ38" s="120"/>
      <c r="BA38" s="120"/>
    </row>
    <row r="39" spans="1:53">
      <c r="A39" s="109">
        <v>22</v>
      </c>
      <c r="B39" s="109"/>
      <c r="C39" s="118" t="s">
        <v>19</v>
      </c>
      <c r="D39" s="118"/>
      <c r="E39" s="118"/>
      <c r="F39" s="118"/>
      <c r="G39" s="118"/>
      <c r="H39" s="118"/>
      <c r="I39" s="118"/>
      <c r="J39" s="118"/>
      <c r="K39" s="118"/>
      <c r="L39" s="118"/>
      <c r="M39" s="119" t="s">
        <v>366</v>
      </c>
      <c r="N39" s="119"/>
      <c r="O39" s="119"/>
      <c r="P39" s="119"/>
      <c r="Q39" s="119"/>
      <c r="R39" s="119"/>
      <c r="S39" s="119"/>
      <c r="T39" s="119"/>
      <c r="U39" s="119"/>
      <c r="V39" s="119"/>
      <c r="W39" s="119"/>
      <c r="X39" s="119"/>
      <c r="Y39" s="119"/>
      <c r="Z39" s="119"/>
      <c r="AA39" s="119"/>
      <c r="AB39" s="119"/>
      <c r="AC39" s="119"/>
      <c r="AD39" s="119"/>
      <c r="AE39" s="119"/>
      <c r="AF39" s="119"/>
      <c r="AG39" s="166" t="s">
        <v>271</v>
      </c>
      <c r="AH39" s="167"/>
      <c r="AI39" s="167"/>
      <c r="AJ39" s="167"/>
      <c r="AK39" s="167"/>
      <c r="AL39" s="167"/>
      <c r="AM39" s="167"/>
      <c r="AN39" s="167"/>
      <c r="AO39" s="167"/>
      <c r="AP39" s="167"/>
      <c r="AQ39" s="167"/>
      <c r="AR39" s="167"/>
      <c r="AS39" s="167"/>
      <c r="AT39" s="167"/>
      <c r="AU39" s="167"/>
      <c r="AV39" s="167"/>
      <c r="AW39" s="167"/>
      <c r="AX39" s="167"/>
      <c r="AY39" s="167"/>
      <c r="AZ39" s="167"/>
      <c r="BA39" s="167"/>
    </row>
    <row r="40" spans="1:53">
      <c r="A40" s="109">
        <v>23</v>
      </c>
      <c r="B40" s="109"/>
      <c r="C40" s="118" t="s">
        <v>20</v>
      </c>
      <c r="D40" s="118"/>
      <c r="E40" s="118"/>
      <c r="F40" s="118"/>
      <c r="G40" s="118"/>
      <c r="H40" s="118"/>
      <c r="I40" s="118"/>
      <c r="J40" s="118"/>
      <c r="K40" s="118"/>
      <c r="L40" s="118"/>
      <c r="M40" s="119" t="s">
        <v>386</v>
      </c>
      <c r="N40" s="119"/>
      <c r="O40" s="119"/>
      <c r="P40" s="119"/>
      <c r="Q40" s="119"/>
      <c r="R40" s="119"/>
      <c r="S40" s="119"/>
      <c r="T40" s="119"/>
      <c r="U40" s="119"/>
      <c r="V40" s="119"/>
      <c r="W40" s="119"/>
      <c r="X40" s="119"/>
      <c r="Y40" s="119"/>
      <c r="Z40" s="119"/>
      <c r="AA40" s="119"/>
      <c r="AB40" s="119"/>
      <c r="AC40" s="119"/>
      <c r="AD40" s="119"/>
      <c r="AE40" s="119"/>
      <c r="AF40" s="119"/>
      <c r="AG40" s="166" t="s">
        <v>21</v>
      </c>
      <c r="AH40" s="167"/>
      <c r="AI40" s="167"/>
      <c r="AJ40" s="167"/>
      <c r="AK40" s="167"/>
      <c r="AL40" s="167"/>
      <c r="AM40" s="167"/>
      <c r="AN40" s="167"/>
      <c r="AO40" s="167"/>
      <c r="AP40" s="167"/>
      <c r="AQ40" s="167"/>
      <c r="AR40" s="167"/>
      <c r="AS40" s="167"/>
      <c r="AT40" s="167"/>
      <c r="AU40" s="167"/>
      <c r="AV40" s="167"/>
      <c r="AW40" s="167"/>
      <c r="AX40" s="167"/>
      <c r="AY40" s="167"/>
      <c r="AZ40" s="167"/>
      <c r="BA40" s="167"/>
    </row>
    <row r="41" spans="1:53">
      <c r="A41" s="109">
        <v>24</v>
      </c>
      <c r="B41" s="109"/>
      <c r="C41" s="118" t="s">
        <v>216</v>
      </c>
      <c r="D41" s="118"/>
      <c r="E41" s="118"/>
      <c r="F41" s="118"/>
      <c r="G41" s="118"/>
      <c r="H41" s="118"/>
      <c r="I41" s="118"/>
      <c r="J41" s="118"/>
      <c r="K41" s="118"/>
      <c r="L41" s="118"/>
      <c r="M41" s="124">
        <v>45429</v>
      </c>
      <c r="N41" s="124"/>
      <c r="O41" s="124"/>
      <c r="P41" s="124"/>
      <c r="Q41" s="124"/>
      <c r="R41" s="124"/>
      <c r="S41" s="124"/>
      <c r="T41" s="124"/>
      <c r="U41" s="124"/>
      <c r="V41" s="124"/>
      <c r="W41" s="124"/>
      <c r="X41" s="124"/>
      <c r="Y41" s="124"/>
      <c r="Z41" s="124"/>
      <c r="AA41" s="124"/>
      <c r="AB41" s="124"/>
      <c r="AC41" s="124"/>
      <c r="AD41" s="124"/>
      <c r="AE41" s="124"/>
      <c r="AF41" s="124"/>
      <c r="AG41" s="120" t="s">
        <v>265</v>
      </c>
      <c r="AH41" s="120"/>
      <c r="AI41" s="120"/>
      <c r="AJ41" s="120"/>
      <c r="AK41" s="120"/>
      <c r="AL41" s="120"/>
      <c r="AM41" s="120"/>
      <c r="AN41" s="120"/>
      <c r="AO41" s="120"/>
      <c r="AP41" s="120"/>
      <c r="AQ41" s="120"/>
      <c r="AR41" s="120"/>
      <c r="AS41" s="120"/>
      <c r="AT41" s="120"/>
      <c r="AU41" s="120"/>
      <c r="AV41" s="120"/>
      <c r="AW41" s="120"/>
      <c r="AX41" s="120"/>
      <c r="AY41" s="120"/>
      <c r="AZ41" s="120"/>
      <c r="BA41" s="120"/>
    </row>
    <row r="42" spans="1:53">
      <c r="A42" s="109">
        <v>25</v>
      </c>
      <c r="B42" s="109"/>
      <c r="C42" s="118" t="s">
        <v>266</v>
      </c>
      <c r="D42" s="118"/>
      <c r="E42" s="118"/>
      <c r="F42" s="118"/>
      <c r="G42" s="118"/>
      <c r="H42" s="118"/>
      <c r="I42" s="118"/>
      <c r="J42" s="118"/>
      <c r="K42" s="118"/>
      <c r="L42" s="118"/>
      <c r="M42" s="169">
        <v>0.6875</v>
      </c>
      <c r="N42" s="169"/>
      <c r="O42" s="169"/>
      <c r="P42" s="169"/>
      <c r="Q42" s="169"/>
      <c r="R42" s="169"/>
      <c r="S42" s="169"/>
      <c r="T42" s="169"/>
      <c r="U42" s="169"/>
      <c r="V42" s="169"/>
      <c r="W42" s="169"/>
      <c r="X42" s="169"/>
      <c r="Y42" s="169"/>
      <c r="Z42" s="169"/>
      <c r="AA42" s="169"/>
      <c r="AB42" s="169"/>
      <c r="AC42" s="169"/>
      <c r="AD42" s="169"/>
      <c r="AE42" s="169"/>
      <c r="AF42" s="169"/>
      <c r="AG42" s="120" t="s">
        <v>272</v>
      </c>
      <c r="AH42" s="120"/>
      <c r="AI42" s="120"/>
      <c r="AJ42" s="120"/>
      <c r="AK42" s="120"/>
      <c r="AL42" s="120"/>
      <c r="AM42" s="120"/>
      <c r="AN42" s="120"/>
      <c r="AO42" s="120"/>
      <c r="AP42" s="120"/>
      <c r="AQ42" s="120"/>
      <c r="AR42" s="120"/>
      <c r="AS42" s="120"/>
      <c r="AT42" s="120"/>
      <c r="AU42" s="120"/>
      <c r="AV42" s="120"/>
      <c r="AW42" s="120"/>
      <c r="AX42" s="120"/>
      <c r="AY42" s="120"/>
      <c r="AZ42" s="120"/>
      <c r="BA42" s="120"/>
    </row>
    <row r="43" spans="1:53">
      <c r="A43" s="109">
        <v>26</v>
      </c>
      <c r="B43" s="109"/>
      <c r="C43" s="118" t="s">
        <v>217</v>
      </c>
      <c r="D43" s="118"/>
      <c r="E43" s="118"/>
      <c r="F43" s="118"/>
      <c r="G43" s="118"/>
      <c r="H43" s="118"/>
      <c r="I43" s="118"/>
      <c r="J43" s="118"/>
      <c r="K43" s="118"/>
      <c r="L43" s="118"/>
      <c r="M43" s="168" t="s">
        <v>419</v>
      </c>
      <c r="N43" s="165"/>
      <c r="O43" s="165"/>
      <c r="P43" s="165"/>
      <c r="Q43" s="165"/>
      <c r="R43" s="165"/>
      <c r="S43" s="165"/>
      <c r="T43" s="165"/>
      <c r="U43" s="165"/>
      <c r="V43" s="165"/>
      <c r="W43" s="165"/>
      <c r="X43" s="165"/>
      <c r="Y43" s="165"/>
      <c r="Z43" s="165"/>
      <c r="AA43" s="165"/>
      <c r="AB43" s="165"/>
      <c r="AC43" s="165"/>
      <c r="AD43" s="165"/>
      <c r="AE43" s="165"/>
      <c r="AF43" s="165"/>
      <c r="AG43" s="120" t="s">
        <v>270</v>
      </c>
      <c r="AH43" s="120"/>
      <c r="AI43" s="120"/>
      <c r="AJ43" s="120"/>
      <c r="AK43" s="120"/>
      <c r="AL43" s="120"/>
      <c r="AM43" s="120"/>
      <c r="AN43" s="120"/>
      <c r="AO43" s="120"/>
      <c r="AP43" s="120"/>
      <c r="AQ43" s="120"/>
      <c r="AR43" s="120"/>
      <c r="AS43" s="120"/>
      <c r="AT43" s="120"/>
      <c r="AU43" s="120"/>
      <c r="AV43" s="120"/>
      <c r="AW43" s="120"/>
      <c r="AX43" s="120"/>
      <c r="AY43" s="120"/>
      <c r="AZ43" s="120"/>
      <c r="BA43" s="120"/>
    </row>
    <row r="44" spans="1:53">
      <c r="A44" s="109">
        <v>27</v>
      </c>
      <c r="B44" s="109"/>
      <c r="C44" s="118" t="s">
        <v>218</v>
      </c>
      <c r="D44" s="118"/>
      <c r="E44" s="118"/>
      <c r="F44" s="118"/>
      <c r="G44" s="118"/>
      <c r="H44" s="118"/>
      <c r="I44" s="118"/>
      <c r="J44" s="118"/>
      <c r="K44" s="118"/>
      <c r="L44" s="118"/>
      <c r="M44" s="165" t="s">
        <v>387</v>
      </c>
      <c r="N44" s="165"/>
      <c r="O44" s="165"/>
      <c r="P44" s="165"/>
      <c r="Q44" s="165"/>
      <c r="R44" s="165"/>
      <c r="S44" s="165"/>
      <c r="T44" s="165"/>
      <c r="U44" s="165"/>
      <c r="V44" s="165"/>
      <c r="W44" s="165"/>
      <c r="X44" s="165"/>
      <c r="Y44" s="165"/>
      <c r="Z44" s="165"/>
      <c r="AA44" s="165"/>
      <c r="AB44" s="165"/>
      <c r="AC44" s="165"/>
      <c r="AD44" s="165"/>
      <c r="AE44" s="165"/>
      <c r="AF44" s="165"/>
      <c r="AG44" s="120" t="s">
        <v>338</v>
      </c>
      <c r="AH44" s="120"/>
      <c r="AI44" s="120"/>
      <c r="AJ44" s="120"/>
      <c r="AK44" s="120"/>
      <c r="AL44" s="120"/>
      <c r="AM44" s="120"/>
      <c r="AN44" s="120"/>
      <c r="AO44" s="120"/>
      <c r="AP44" s="120"/>
      <c r="AQ44" s="120"/>
      <c r="AR44" s="120"/>
      <c r="AS44" s="120"/>
      <c r="AT44" s="120"/>
      <c r="AU44" s="120"/>
      <c r="AV44" s="120"/>
      <c r="AW44" s="120"/>
      <c r="AX44" s="120"/>
      <c r="AY44" s="120"/>
      <c r="AZ44" s="120"/>
      <c r="BA44" s="120"/>
    </row>
    <row r="45" spans="1:53">
      <c r="A45" s="109">
        <v>28</v>
      </c>
      <c r="B45" s="109"/>
      <c r="C45" s="118" t="s">
        <v>219</v>
      </c>
      <c r="D45" s="118"/>
      <c r="E45" s="118"/>
      <c r="F45" s="118"/>
      <c r="G45" s="118"/>
      <c r="H45" s="118"/>
      <c r="I45" s="118"/>
      <c r="J45" s="118"/>
      <c r="K45" s="118"/>
      <c r="L45" s="118"/>
      <c r="M45" s="170">
        <v>45429</v>
      </c>
      <c r="N45" s="170"/>
      <c r="O45" s="170"/>
      <c r="P45" s="170"/>
      <c r="Q45" s="170"/>
      <c r="R45" s="170"/>
      <c r="S45" s="170"/>
      <c r="T45" s="170"/>
      <c r="U45" s="170"/>
      <c r="V45" s="170"/>
      <c r="W45" s="170"/>
      <c r="X45" s="170"/>
      <c r="Y45" s="170"/>
      <c r="Z45" s="170"/>
      <c r="AA45" s="170"/>
      <c r="AB45" s="170"/>
      <c r="AC45" s="170"/>
      <c r="AD45" s="170"/>
      <c r="AE45" s="170"/>
      <c r="AF45" s="170"/>
      <c r="AG45" s="120" t="s">
        <v>265</v>
      </c>
      <c r="AH45" s="120"/>
      <c r="AI45" s="120"/>
      <c r="AJ45" s="120"/>
      <c r="AK45" s="120"/>
      <c r="AL45" s="120"/>
      <c r="AM45" s="120"/>
      <c r="AN45" s="120"/>
      <c r="AO45" s="120"/>
      <c r="AP45" s="120"/>
      <c r="AQ45" s="120"/>
      <c r="AR45" s="120"/>
      <c r="AS45" s="120"/>
      <c r="AT45" s="120"/>
      <c r="AU45" s="120"/>
      <c r="AV45" s="120"/>
      <c r="AW45" s="120"/>
      <c r="AX45" s="120"/>
      <c r="AY45" s="120"/>
      <c r="AZ45" s="120"/>
      <c r="BA45" s="120"/>
    </row>
    <row r="46" spans="1:53">
      <c r="A46" s="109">
        <v>29</v>
      </c>
      <c r="B46" s="109"/>
      <c r="C46" s="118" t="s">
        <v>266</v>
      </c>
      <c r="D46" s="118"/>
      <c r="E46" s="118"/>
      <c r="F46" s="118"/>
      <c r="G46" s="118"/>
      <c r="H46" s="118"/>
      <c r="I46" s="118"/>
      <c r="J46" s="118"/>
      <c r="K46" s="118"/>
      <c r="L46" s="118"/>
      <c r="M46" s="169">
        <v>0.6875</v>
      </c>
      <c r="N46" s="169"/>
      <c r="O46" s="169"/>
      <c r="P46" s="169"/>
      <c r="Q46" s="169"/>
      <c r="R46" s="169"/>
      <c r="S46" s="169"/>
      <c r="T46" s="169"/>
      <c r="U46" s="169"/>
      <c r="V46" s="169"/>
      <c r="W46" s="169"/>
      <c r="X46" s="169"/>
      <c r="Y46" s="169"/>
      <c r="Z46" s="169"/>
      <c r="AA46" s="169"/>
      <c r="AB46" s="169"/>
      <c r="AC46" s="169"/>
      <c r="AD46" s="169"/>
      <c r="AE46" s="169"/>
      <c r="AF46" s="169"/>
      <c r="AG46" s="120" t="s">
        <v>272</v>
      </c>
      <c r="AH46" s="120"/>
      <c r="AI46" s="120"/>
      <c r="AJ46" s="120"/>
      <c r="AK46" s="120"/>
      <c r="AL46" s="120"/>
      <c r="AM46" s="120"/>
      <c r="AN46" s="120"/>
      <c r="AO46" s="120"/>
      <c r="AP46" s="120"/>
      <c r="AQ46" s="120"/>
      <c r="AR46" s="120"/>
      <c r="AS46" s="120"/>
      <c r="AT46" s="120"/>
      <c r="AU46" s="120"/>
      <c r="AV46" s="120"/>
      <c r="AW46" s="120"/>
      <c r="AX46" s="120"/>
      <c r="AY46" s="120"/>
      <c r="AZ46" s="120"/>
      <c r="BA46" s="120"/>
    </row>
    <row r="47" spans="1:53">
      <c r="A47" s="109">
        <v>30</v>
      </c>
      <c r="B47" s="109"/>
      <c r="C47" s="118" t="s">
        <v>220</v>
      </c>
      <c r="D47" s="118"/>
      <c r="E47" s="118"/>
      <c r="F47" s="118"/>
      <c r="G47" s="118"/>
      <c r="H47" s="118"/>
      <c r="I47" s="118"/>
      <c r="J47" s="118"/>
      <c r="K47" s="118"/>
      <c r="L47" s="118"/>
      <c r="M47" s="168" t="str">
        <f>M43</f>
        <v>雲南市役所2階204会議室</v>
      </c>
      <c r="N47" s="165"/>
      <c r="O47" s="165"/>
      <c r="P47" s="165"/>
      <c r="Q47" s="165"/>
      <c r="R47" s="165"/>
      <c r="S47" s="165"/>
      <c r="T47" s="165"/>
      <c r="U47" s="165"/>
      <c r="V47" s="165"/>
      <c r="W47" s="165"/>
      <c r="X47" s="165"/>
      <c r="Y47" s="165"/>
      <c r="Z47" s="165"/>
      <c r="AA47" s="165"/>
      <c r="AB47" s="165"/>
      <c r="AC47" s="165"/>
      <c r="AD47" s="165"/>
      <c r="AE47" s="165"/>
      <c r="AF47" s="165"/>
      <c r="AG47" s="120" t="s">
        <v>270</v>
      </c>
      <c r="AH47" s="120"/>
      <c r="AI47" s="120"/>
      <c r="AJ47" s="120"/>
      <c r="AK47" s="120"/>
      <c r="AL47" s="120"/>
      <c r="AM47" s="120"/>
      <c r="AN47" s="120"/>
      <c r="AO47" s="120"/>
      <c r="AP47" s="120"/>
      <c r="AQ47" s="120"/>
      <c r="AR47" s="120"/>
      <c r="AS47" s="120"/>
      <c r="AT47" s="120"/>
      <c r="AU47" s="120"/>
      <c r="AV47" s="120"/>
      <c r="AW47" s="120"/>
      <c r="AX47" s="120"/>
      <c r="AY47" s="120"/>
      <c r="AZ47" s="120"/>
      <c r="BA47" s="120"/>
    </row>
    <row r="48" spans="1:53">
      <c r="A48" s="109">
        <v>39</v>
      </c>
      <c r="B48" s="109"/>
      <c r="C48" s="174" t="s">
        <v>291</v>
      </c>
      <c r="D48" s="172"/>
      <c r="E48" s="172"/>
      <c r="F48" s="172"/>
      <c r="G48" s="172"/>
      <c r="H48" s="172"/>
      <c r="I48" s="171" t="s">
        <v>96</v>
      </c>
      <c r="J48" s="172"/>
      <c r="K48" s="172"/>
      <c r="L48" s="173"/>
      <c r="M48" s="178">
        <v>1</v>
      </c>
      <c r="N48" s="179"/>
      <c r="O48" s="179"/>
      <c r="P48" s="175" t="s">
        <v>390</v>
      </c>
      <c r="Q48" s="176"/>
      <c r="R48" s="176"/>
      <c r="S48" s="176"/>
      <c r="T48" s="176"/>
      <c r="U48" s="176"/>
      <c r="V48" s="176"/>
      <c r="W48" s="176"/>
      <c r="X48" s="176"/>
      <c r="Y48" s="176"/>
      <c r="Z48" s="176"/>
      <c r="AA48" s="176"/>
      <c r="AB48" s="176"/>
      <c r="AC48" s="176"/>
      <c r="AD48" s="176"/>
      <c r="AE48" s="176"/>
      <c r="AF48" s="177"/>
      <c r="AG48" s="120"/>
      <c r="AH48" s="120"/>
      <c r="AI48" s="120"/>
      <c r="AJ48" s="120"/>
      <c r="AK48" s="120"/>
      <c r="AL48" s="120"/>
      <c r="AM48" s="120"/>
      <c r="AN48" s="120"/>
      <c r="AO48" s="120"/>
      <c r="AP48" s="120"/>
      <c r="AQ48" s="120"/>
      <c r="AR48" s="120"/>
      <c r="AS48" s="120"/>
      <c r="AT48" s="120"/>
      <c r="AU48" s="120"/>
      <c r="AV48" s="120"/>
      <c r="AW48" s="120"/>
      <c r="AX48" s="120"/>
      <c r="AY48" s="120"/>
      <c r="AZ48" s="120"/>
      <c r="BA48" s="120"/>
    </row>
    <row r="49" spans="1:53">
      <c r="A49" s="109">
        <v>40</v>
      </c>
      <c r="B49" s="109"/>
      <c r="C49" s="174" t="s">
        <v>292</v>
      </c>
      <c r="D49" s="172"/>
      <c r="E49" s="172"/>
      <c r="F49" s="172"/>
      <c r="G49" s="172"/>
      <c r="H49" s="172"/>
      <c r="I49" s="171" t="s">
        <v>97</v>
      </c>
      <c r="J49" s="172"/>
      <c r="K49" s="172"/>
      <c r="L49" s="173"/>
      <c r="M49" s="178">
        <v>10</v>
      </c>
      <c r="N49" s="179"/>
      <c r="O49" s="179"/>
      <c r="P49" s="175" t="s">
        <v>391</v>
      </c>
      <c r="Q49" s="176"/>
      <c r="R49" s="176"/>
      <c r="S49" s="176"/>
      <c r="T49" s="176"/>
      <c r="U49" s="176"/>
      <c r="V49" s="176"/>
      <c r="W49" s="176"/>
      <c r="X49" s="176"/>
      <c r="Y49" s="176"/>
      <c r="Z49" s="176"/>
      <c r="AA49" s="176"/>
      <c r="AB49" s="176"/>
      <c r="AC49" s="176"/>
      <c r="AD49" s="176"/>
      <c r="AE49" s="176"/>
      <c r="AF49" s="177"/>
      <c r="AG49" s="120"/>
      <c r="AH49" s="120"/>
      <c r="AI49" s="120"/>
      <c r="AJ49" s="120"/>
      <c r="AK49" s="120"/>
      <c r="AL49" s="120"/>
      <c r="AM49" s="120"/>
      <c r="AN49" s="120"/>
      <c r="AO49" s="120"/>
      <c r="AP49" s="120"/>
      <c r="AQ49" s="120"/>
      <c r="AR49" s="120"/>
      <c r="AS49" s="120"/>
      <c r="AT49" s="120"/>
      <c r="AU49" s="120"/>
      <c r="AV49" s="120"/>
      <c r="AW49" s="120"/>
      <c r="AX49" s="120"/>
      <c r="AY49" s="120"/>
      <c r="AZ49" s="120"/>
      <c r="BA49" s="120"/>
    </row>
    <row r="50" spans="1:53">
      <c r="A50" s="109">
        <v>41</v>
      </c>
      <c r="B50" s="109"/>
      <c r="C50" s="174" t="s">
        <v>292</v>
      </c>
      <c r="D50" s="172"/>
      <c r="E50" s="172"/>
      <c r="F50" s="172"/>
      <c r="G50" s="172"/>
      <c r="H50" s="172"/>
      <c r="I50" s="171" t="s">
        <v>98</v>
      </c>
      <c r="J50" s="172"/>
      <c r="K50" s="172"/>
      <c r="L50" s="173"/>
      <c r="M50" s="178">
        <v>5</v>
      </c>
      <c r="N50" s="179"/>
      <c r="O50" s="179"/>
      <c r="P50" s="175" t="s">
        <v>392</v>
      </c>
      <c r="Q50" s="176"/>
      <c r="R50" s="176"/>
      <c r="S50" s="176"/>
      <c r="T50" s="176"/>
      <c r="U50" s="176"/>
      <c r="V50" s="176"/>
      <c r="W50" s="176"/>
      <c r="X50" s="176"/>
      <c r="Y50" s="176"/>
      <c r="Z50" s="176"/>
      <c r="AA50" s="176"/>
      <c r="AB50" s="176"/>
      <c r="AC50" s="176"/>
      <c r="AD50" s="176"/>
      <c r="AE50" s="176"/>
      <c r="AF50" s="177"/>
      <c r="AG50" s="120"/>
      <c r="AH50" s="120"/>
      <c r="AI50" s="120"/>
      <c r="AJ50" s="120"/>
      <c r="AK50" s="120"/>
      <c r="AL50" s="120"/>
      <c r="AM50" s="120"/>
      <c r="AN50" s="120"/>
      <c r="AO50" s="120"/>
      <c r="AP50" s="120"/>
      <c r="AQ50" s="120"/>
      <c r="AR50" s="120"/>
      <c r="AS50" s="120"/>
      <c r="AT50" s="120"/>
      <c r="AU50" s="120"/>
      <c r="AV50" s="120"/>
      <c r="AW50" s="120"/>
      <c r="AX50" s="120"/>
      <c r="AY50" s="120"/>
      <c r="AZ50" s="120"/>
      <c r="BA50" s="120"/>
    </row>
    <row r="51" spans="1:53">
      <c r="A51" s="109">
        <v>42</v>
      </c>
      <c r="B51" s="109"/>
      <c r="C51" s="174" t="s">
        <v>292</v>
      </c>
      <c r="D51" s="172"/>
      <c r="E51" s="172"/>
      <c r="F51" s="172"/>
      <c r="G51" s="172"/>
      <c r="H51" s="172"/>
      <c r="I51" s="171" t="s">
        <v>99</v>
      </c>
      <c r="J51" s="172"/>
      <c r="K51" s="172"/>
      <c r="L51" s="173"/>
      <c r="M51" s="178">
        <v>75</v>
      </c>
      <c r="N51" s="179"/>
      <c r="O51" s="179"/>
      <c r="P51" s="175" t="s">
        <v>393</v>
      </c>
      <c r="Q51" s="176"/>
      <c r="R51" s="176"/>
      <c r="S51" s="176"/>
      <c r="T51" s="176"/>
      <c r="U51" s="176"/>
      <c r="V51" s="176"/>
      <c r="W51" s="176"/>
      <c r="X51" s="176"/>
      <c r="Y51" s="176"/>
      <c r="Z51" s="176"/>
      <c r="AA51" s="176"/>
      <c r="AB51" s="176"/>
      <c r="AC51" s="176"/>
      <c r="AD51" s="176"/>
      <c r="AE51" s="176"/>
      <c r="AF51" s="177"/>
      <c r="AG51" s="120"/>
      <c r="AH51" s="120"/>
      <c r="AI51" s="120"/>
      <c r="AJ51" s="120"/>
      <c r="AK51" s="120"/>
      <c r="AL51" s="120"/>
      <c r="AM51" s="120"/>
      <c r="AN51" s="120"/>
      <c r="AO51" s="120"/>
      <c r="AP51" s="120"/>
      <c r="AQ51" s="120"/>
      <c r="AR51" s="120"/>
      <c r="AS51" s="120"/>
      <c r="AT51" s="120"/>
      <c r="AU51" s="120"/>
      <c r="AV51" s="120"/>
      <c r="AW51" s="120"/>
      <c r="AX51" s="120"/>
      <c r="AY51" s="120"/>
      <c r="AZ51" s="120"/>
      <c r="BA51" s="120"/>
    </row>
    <row r="52" spans="1:53">
      <c r="A52" s="109">
        <v>43</v>
      </c>
      <c r="B52" s="109"/>
      <c r="C52" s="174" t="s">
        <v>292</v>
      </c>
      <c r="D52" s="172"/>
      <c r="E52" s="172"/>
      <c r="F52" s="172"/>
      <c r="G52" s="172"/>
      <c r="H52" s="172"/>
      <c r="I52" s="171" t="s">
        <v>290</v>
      </c>
      <c r="J52" s="172"/>
      <c r="K52" s="172"/>
      <c r="L52" s="173"/>
      <c r="M52" s="178">
        <v>4230</v>
      </c>
      <c r="N52" s="179"/>
      <c r="O52" s="179"/>
      <c r="P52" s="175" t="s">
        <v>394</v>
      </c>
      <c r="Q52" s="176"/>
      <c r="R52" s="176"/>
      <c r="S52" s="176"/>
      <c r="T52" s="176"/>
      <c r="U52" s="176"/>
      <c r="V52" s="176"/>
      <c r="W52" s="176"/>
      <c r="X52" s="176"/>
      <c r="Y52" s="176"/>
      <c r="Z52" s="176"/>
      <c r="AA52" s="176"/>
      <c r="AB52" s="176"/>
      <c r="AC52" s="176"/>
      <c r="AD52" s="176"/>
      <c r="AE52" s="176"/>
      <c r="AF52" s="177"/>
      <c r="AG52" s="120"/>
      <c r="AH52" s="120"/>
      <c r="AI52" s="120"/>
      <c r="AJ52" s="120"/>
      <c r="AK52" s="120"/>
      <c r="AL52" s="120"/>
      <c r="AM52" s="120"/>
      <c r="AN52" s="120"/>
      <c r="AO52" s="120"/>
      <c r="AP52" s="120"/>
      <c r="AQ52" s="120"/>
      <c r="AR52" s="120"/>
      <c r="AS52" s="120"/>
      <c r="AT52" s="120"/>
      <c r="AU52" s="120"/>
      <c r="AV52" s="120"/>
      <c r="AW52" s="120"/>
      <c r="AX52" s="120"/>
      <c r="AY52" s="120"/>
      <c r="AZ52" s="120"/>
      <c r="BA52" s="120"/>
    </row>
    <row r="53" spans="1:53">
      <c r="A53" s="109">
        <v>44</v>
      </c>
      <c r="B53" s="109"/>
      <c r="C53" s="174" t="s">
        <v>292</v>
      </c>
      <c r="D53" s="172"/>
      <c r="E53" s="172"/>
      <c r="F53" s="172"/>
      <c r="G53" s="172"/>
      <c r="H53" s="172"/>
      <c r="I53" s="171" t="s">
        <v>100</v>
      </c>
      <c r="J53" s="172"/>
      <c r="K53" s="172"/>
      <c r="L53" s="173"/>
      <c r="M53" s="178">
        <v>17</v>
      </c>
      <c r="N53" s="179"/>
      <c r="O53" s="179"/>
      <c r="P53" s="175" t="s">
        <v>395</v>
      </c>
      <c r="Q53" s="176"/>
      <c r="R53" s="176"/>
      <c r="S53" s="176"/>
      <c r="T53" s="176"/>
      <c r="U53" s="176"/>
      <c r="V53" s="176"/>
      <c r="W53" s="176"/>
      <c r="X53" s="176"/>
      <c r="Y53" s="176"/>
      <c r="Z53" s="176"/>
      <c r="AA53" s="176"/>
      <c r="AB53" s="176"/>
      <c r="AC53" s="176"/>
      <c r="AD53" s="176"/>
      <c r="AE53" s="176"/>
      <c r="AF53" s="177"/>
      <c r="AG53" s="120"/>
      <c r="AH53" s="120"/>
      <c r="AI53" s="120"/>
      <c r="AJ53" s="120"/>
      <c r="AK53" s="120"/>
      <c r="AL53" s="120"/>
      <c r="AM53" s="120"/>
      <c r="AN53" s="120"/>
      <c r="AO53" s="120"/>
      <c r="AP53" s="120"/>
      <c r="AQ53" s="120"/>
      <c r="AR53" s="120"/>
      <c r="AS53" s="120"/>
      <c r="AT53" s="120"/>
      <c r="AU53" s="120"/>
      <c r="AV53" s="120"/>
      <c r="AW53" s="120"/>
      <c r="AX53" s="120"/>
      <c r="AY53" s="120"/>
      <c r="AZ53" s="120"/>
      <c r="BA53" s="120"/>
    </row>
    <row r="54" spans="1:53">
      <c r="A54" s="109">
        <v>45</v>
      </c>
      <c r="B54" s="109"/>
      <c r="C54" s="174" t="s">
        <v>292</v>
      </c>
      <c r="D54" s="172"/>
      <c r="E54" s="172"/>
      <c r="F54" s="172"/>
      <c r="G54" s="172"/>
      <c r="H54" s="172"/>
      <c r="I54" s="171" t="s">
        <v>101</v>
      </c>
      <c r="J54" s="172"/>
      <c r="K54" s="172"/>
      <c r="L54" s="173"/>
      <c r="M54" s="178">
        <v>2</v>
      </c>
      <c r="N54" s="179"/>
      <c r="O54" s="179"/>
      <c r="P54" s="175" t="s">
        <v>396</v>
      </c>
      <c r="Q54" s="176"/>
      <c r="R54" s="176"/>
      <c r="S54" s="176"/>
      <c r="T54" s="176"/>
      <c r="U54" s="176"/>
      <c r="V54" s="176"/>
      <c r="W54" s="176"/>
      <c r="X54" s="176"/>
      <c r="Y54" s="176"/>
      <c r="Z54" s="176"/>
      <c r="AA54" s="176"/>
      <c r="AB54" s="176"/>
      <c r="AC54" s="176"/>
      <c r="AD54" s="176"/>
      <c r="AE54" s="176"/>
      <c r="AF54" s="177"/>
      <c r="AG54" s="120"/>
      <c r="AH54" s="120"/>
      <c r="AI54" s="120"/>
      <c r="AJ54" s="120"/>
      <c r="AK54" s="120"/>
      <c r="AL54" s="120"/>
      <c r="AM54" s="120"/>
      <c r="AN54" s="120"/>
      <c r="AO54" s="120"/>
      <c r="AP54" s="120"/>
      <c r="AQ54" s="120"/>
      <c r="AR54" s="120"/>
      <c r="AS54" s="120"/>
      <c r="AT54" s="120"/>
      <c r="AU54" s="120"/>
      <c r="AV54" s="120"/>
      <c r="AW54" s="120"/>
      <c r="AX54" s="120"/>
      <c r="AY54" s="120"/>
      <c r="AZ54" s="120"/>
      <c r="BA54" s="120"/>
    </row>
    <row r="55" spans="1:53">
      <c r="A55" s="109">
        <v>46</v>
      </c>
      <c r="B55" s="109"/>
      <c r="C55" s="118" t="s">
        <v>22</v>
      </c>
      <c r="D55" s="118"/>
      <c r="E55" s="118"/>
      <c r="F55" s="118"/>
      <c r="G55" s="118"/>
      <c r="H55" s="118"/>
      <c r="I55" s="118"/>
      <c r="J55" s="118"/>
      <c r="K55" s="118"/>
      <c r="L55" s="118"/>
      <c r="M55" s="180">
        <v>35499000</v>
      </c>
      <c r="N55" s="180"/>
      <c r="O55" s="180"/>
      <c r="P55" s="180"/>
      <c r="Q55" s="180"/>
      <c r="R55" s="180"/>
      <c r="S55" s="180"/>
      <c r="T55" s="180"/>
      <c r="U55" s="180"/>
      <c r="V55" s="180"/>
      <c r="W55" s="180"/>
      <c r="X55" s="180"/>
      <c r="Y55" s="180"/>
      <c r="Z55" s="180"/>
      <c r="AA55" s="180"/>
      <c r="AB55" s="180"/>
      <c r="AC55" s="180"/>
      <c r="AD55" s="180"/>
      <c r="AE55" s="180"/>
      <c r="AF55" s="180"/>
      <c r="AG55" s="120" t="s">
        <v>273</v>
      </c>
      <c r="AH55" s="120"/>
      <c r="AI55" s="120"/>
      <c r="AJ55" s="120"/>
      <c r="AK55" s="120"/>
      <c r="AL55" s="120"/>
      <c r="AM55" s="120"/>
      <c r="AN55" s="120"/>
      <c r="AO55" s="120"/>
      <c r="AP55" s="120"/>
      <c r="AQ55" s="120"/>
      <c r="AR55" s="120"/>
      <c r="AS55" s="120"/>
      <c r="AT55" s="120"/>
      <c r="AU55" s="120"/>
      <c r="AV55" s="120"/>
      <c r="AW55" s="120"/>
      <c r="AX55" s="120"/>
      <c r="AY55" s="120"/>
      <c r="AZ55" s="120"/>
      <c r="BA55" s="120"/>
    </row>
    <row r="56" spans="1:53">
      <c r="A56" s="109">
        <v>47</v>
      </c>
      <c r="B56" s="109"/>
      <c r="C56" s="118" t="s">
        <v>23</v>
      </c>
      <c r="D56" s="118"/>
      <c r="E56" s="118"/>
      <c r="F56" s="118"/>
      <c r="G56" s="118"/>
      <c r="H56" s="118"/>
      <c r="I56" s="118"/>
      <c r="J56" s="118"/>
      <c r="K56" s="118"/>
      <c r="L56" s="118"/>
      <c r="M56" s="180">
        <v>35499000</v>
      </c>
      <c r="N56" s="180"/>
      <c r="O56" s="180"/>
      <c r="P56" s="180"/>
      <c r="Q56" s="180"/>
      <c r="R56" s="180"/>
      <c r="S56" s="180"/>
      <c r="T56" s="180"/>
      <c r="U56" s="180"/>
      <c r="V56" s="180"/>
      <c r="W56" s="180"/>
      <c r="X56" s="180"/>
      <c r="Y56" s="180"/>
      <c r="Z56" s="180"/>
      <c r="AA56" s="180"/>
      <c r="AB56" s="180"/>
      <c r="AC56" s="180"/>
      <c r="AD56" s="180"/>
      <c r="AE56" s="180"/>
      <c r="AF56" s="180"/>
      <c r="AG56" s="120" t="s">
        <v>273</v>
      </c>
      <c r="AH56" s="120"/>
      <c r="AI56" s="120"/>
      <c r="AJ56" s="120"/>
      <c r="AK56" s="120"/>
      <c r="AL56" s="120"/>
      <c r="AM56" s="120"/>
      <c r="AN56" s="120"/>
      <c r="AO56" s="120"/>
      <c r="AP56" s="120"/>
      <c r="AQ56" s="120"/>
      <c r="AR56" s="120"/>
      <c r="AS56" s="120"/>
      <c r="AT56" s="120"/>
      <c r="AU56" s="120"/>
      <c r="AV56" s="120"/>
      <c r="AW56" s="120"/>
      <c r="AX56" s="120"/>
      <c r="AY56" s="120"/>
      <c r="AZ56" s="120"/>
      <c r="BA56" s="120"/>
    </row>
    <row r="57" spans="1:53">
      <c r="A57" s="109">
        <v>48</v>
      </c>
      <c r="B57" s="109"/>
      <c r="C57" s="118" t="s">
        <v>253</v>
      </c>
      <c r="D57" s="118"/>
      <c r="E57" s="118"/>
      <c r="F57" s="118"/>
      <c r="G57" s="118"/>
      <c r="H57" s="118"/>
      <c r="I57" s="118"/>
      <c r="J57" s="118"/>
      <c r="K57" s="118"/>
      <c r="L57" s="118"/>
      <c r="M57" s="180">
        <v>26748000</v>
      </c>
      <c r="N57" s="180"/>
      <c r="O57" s="180"/>
      <c r="P57" s="180"/>
      <c r="Q57" s="180"/>
      <c r="R57" s="180"/>
      <c r="S57" s="180"/>
      <c r="T57" s="180"/>
      <c r="U57" s="180"/>
      <c r="V57" s="180"/>
      <c r="W57" s="180"/>
      <c r="X57" s="180"/>
      <c r="Y57" s="180"/>
      <c r="Z57" s="180"/>
      <c r="AA57" s="180"/>
      <c r="AB57" s="180"/>
      <c r="AC57" s="180"/>
      <c r="AD57" s="180"/>
      <c r="AE57" s="180"/>
      <c r="AF57" s="180"/>
      <c r="AG57" s="120" t="s">
        <v>204</v>
      </c>
      <c r="AH57" s="120"/>
      <c r="AI57" s="120"/>
      <c r="AJ57" s="120"/>
      <c r="AK57" s="120"/>
      <c r="AL57" s="120"/>
      <c r="AM57" s="120"/>
      <c r="AN57" s="120"/>
      <c r="AO57" s="120"/>
      <c r="AP57" s="120"/>
      <c r="AQ57" s="120"/>
      <c r="AR57" s="120"/>
      <c r="AS57" s="120"/>
      <c r="AT57" s="120"/>
      <c r="AU57" s="120"/>
      <c r="AV57" s="120"/>
      <c r="AW57" s="120"/>
      <c r="AX57" s="120"/>
      <c r="AY57" s="120"/>
      <c r="AZ57" s="120"/>
      <c r="BA57" s="120"/>
    </row>
    <row r="58" spans="1:53">
      <c r="A58" s="109">
        <v>49</v>
      </c>
      <c r="B58" s="109"/>
      <c r="C58" s="118" t="s">
        <v>251</v>
      </c>
      <c r="D58" s="118"/>
      <c r="E58" s="118"/>
      <c r="F58" s="118"/>
      <c r="G58" s="118"/>
      <c r="H58" s="118"/>
      <c r="I58" s="118"/>
      <c r="J58" s="118"/>
      <c r="K58" s="118"/>
      <c r="L58" s="118"/>
      <c r="M58" s="190">
        <v>0.1</v>
      </c>
      <c r="N58" s="190"/>
      <c r="O58" s="190"/>
      <c r="P58" s="190"/>
      <c r="Q58" s="190"/>
      <c r="R58" s="190"/>
      <c r="S58" s="190"/>
      <c r="T58" s="190"/>
      <c r="U58" s="190"/>
      <c r="V58" s="190"/>
      <c r="W58" s="190"/>
      <c r="X58" s="190"/>
      <c r="Y58" s="190"/>
      <c r="Z58" s="190"/>
      <c r="AA58" s="190"/>
      <c r="AB58" s="190"/>
      <c r="AC58" s="190"/>
      <c r="AD58" s="190"/>
      <c r="AE58" s="190"/>
      <c r="AF58" s="190"/>
      <c r="AG58" s="120" t="s">
        <v>203</v>
      </c>
      <c r="AH58" s="120"/>
      <c r="AI58" s="120"/>
      <c r="AJ58" s="120"/>
      <c r="AK58" s="120"/>
      <c r="AL58" s="120"/>
      <c r="AM58" s="120"/>
      <c r="AN58" s="120"/>
      <c r="AO58" s="120"/>
      <c r="AP58" s="120"/>
      <c r="AQ58" s="120"/>
      <c r="AR58" s="120"/>
      <c r="AS58" s="120"/>
      <c r="AT58" s="120"/>
      <c r="AU58" s="120"/>
      <c r="AV58" s="120"/>
      <c r="AW58" s="120"/>
      <c r="AX58" s="120"/>
      <c r="AY58" s="120"/>
      <c r="AZ58" s="120"/>
      <c r="BA58" s="120"/>
    </row>
    <row r="59" spans="1:53">
      <c r="A59" s="125">
        <v>50</v>
      </c>
      <c r="B59" s="126"/>
      <c r="C59" s="131" t="s">
        <v>24</v>
      </c>
      <c r="D59" s="132"/>
      <c r="E59" s="132"/>
      <c r="F59" s="132"/>
      <c r="G59" s="132"/>
      <c r="H59" s="132"/>
      <c r="I59" s="132"/>
      <c r="J59" s="132"/>
      <c r="K59" s="132"/>
      <c r="L59" s="133"/>
      <c r="M59" s="181"/>
      <c r="N59" s="182"/>
      <c r="O59" s="182"/>
      <c r="P59" s="182"/>
      <c r="Q59" s="182"/>
      <c r="R59" s="182"/>
      <c r="S59" s="182"/>
      <c r="T59" s="182"/>
      <c r="U59" s="182"/>
      <c r="V59" s="182"/>
      <c r="W59" s="182"/>
      <c r="X59" s="182"/>
      <c r="Y59" s="182"/>
      <c r="Z59" s="182"/>
      <c r="AA59" s="182"/>
      <c r="AB59" s="182"/>
      <c r="AC59" s="182"/>
      <c r="AD59" s="182"/>
      <c r="AE59" s="182"/>
      <c r="AF59" s="183"/>
      <c r="AG59" s="149" t="s">
        <v>25</v>
      </c>
      <c r="AH59" s="150"/>
      <c r="AI59" s="150"/>
      <c r="AJ59" s="150"/>
      <c r="AK59" s="150"/>
      <c r="AL59" s="150"/>
      <c r="AM59" s="150"/>
      <c r="AN59" s="150"/>
      <c r="AO59" s="150"/>
      <c r="AP59" s="150"/>
      <c r="AQ59" s="150"/>
      <c r="AR59" s="150"/>
      <c r="AS59" s="150"/>
      <c r="AT59" s="150"/>
      <c r="AU59" s="150"/>
      <c r="AV59" s="150"/>
      <c r="AW59" s="150"/>
      <c r="AX59" s="150"/>
      <c r="AY59" s="150"/>
      <c r="AZ59" s="150"/>
      <c r="BA59" s="150"/>
    </row>
    <row r="60" spans="1:53">
      <c r="A60" s="127"/>
      <c r="B60" s="128"/>
      <c r="C60" s="134"/>
      <c r="D60" s="135"/>
      <c r="E60" s="135"/>
      <c r="F60" s="135"/>
      <c r="G60" s="135"/>
      <c r="H60" s="135"/>
      <c r="I60" s="135"/>
      <c r="J60" s="135"/>
      <c r="K60" s="135"/>
      <c r="L60" s="136"/>
      <c r="M60" s="184"/>
      <c r="N60" s="185"/>
      <c r="O60" s="185"/>
      <c r="P60" s="185"/>
      <c r="Q60" s="185"/>
      <c r="R60" s="185"/>
      <c r="S60" s="185"/>
      <c r="T60" s="185"/>
      <c r="U60" s="185"/>
      <c r="V60" s="185"/>
      <c r="W60" s="185"/>
      <c r="X60" s="185"/>
      <c r="Y60" s="185"/>
      <c r="Z60" s="185"/>
      <c r="AA60" s="185"/>
      <c r="AB60" s="185"/>
      <c r="AC60" s="185"/>
      <c r="AD60" s="185"/>
      <c r="AE60" s="185"/>
      <c r="AF60" s="186"/>
      <c r="AG60" s="151"/>
      <c r="AH60" s="152"/>
      <c r="AI60" s="152"/>
      <c r="AJ60" s="152"/>
      <c r="AK60" s="152"/>
      <c r="AL60" s="152"/>
      <c r="AM60" s="152"/>
      <c r="AN60" s="152"/>
      <c r="AO60" s="152"/>
      <c r="AP60" s="152"/>
      <c r="AQ60" s="152"/>
      <c r="AR60" s="152"/>
      <c r="AS60" s="152"/>
      <c r="AT60" s="152"/>
      <c r="AU60" s="152"/>
      <c r="AV60" s="152"/>
      <c r="AW60" s="152"/>
      <c r="AX60" s="152"/>
      <c r="AY60" s="152"/>
      <c r="AZ60" s="152"/>
      <c r="BA60" s="152"/>
    </row>
    <row r="61" spans="1:53">
      <c r="A61" s="129"/>
      <c r="B61" s="130"/>
      <c r="C61" s="137"/>
      <c r="D61" s="138"/>
      <c r="E61" s="138"/>
      <c r="F61" s="138"/>
      <c r="G61" s="138"/>
      <c r="H61" s="138"/>
      <c r="I61" s="138"/>
      <c r="J61" s="138"/>
      <c r="K61" s="138"/>
      <c r="L61" s="139"/>
      <c r="M61" s="187"/>
      <c r="N61" s="188"/>
      <c r="O61" s="188"/>
      <c r="P61" s="188"/>
      <c r="Q61" s="188"/>
      <c r="R61" s="188"/>
      <c r="S61" s="188"/>
      <c r="T61" s="188"/>
      <c r="U61" s="188"/>
      <c r="V61" s="188"/>
      <c r="W61" s="188"/>
      <c r="X61" s="188"/>
      <c r="Y61" s="188"/>
      <c r="Z61" s="188"/>
      <c r="AA61" s="188"/>
      <c r="AB61" s="188"/>
      <c r="AC61" s="188"/>
      <c r="AD61" s="188"/>
      <c r="AE61" s="188"/>
      <c r="AF61" s="189"/>
      <c r="AG61" s="153"/>
      <c r="AH61" s="154"/>
      <c r="AI61" s="154"/>
      <c r="AJ61" s="154"/>
      <c r="AK61" s="154"/>
      <c r="AL61" s="154"/>
      <c r="AM61" s="154"/>
      <c r="AN61" s="154"/>
      <c r="AO61" s="154"/>
      <c r="AP61" s="154"/>
      <c r="AQ61" s="154"/>
      <c r="AR61" s="154"/>
      <c r="AS61" s="154"/>
      <c r="AT61" s="154"/>
      <c r="AU61" s="154"/>
      <c r="AV61" s="154"/>
      <c r="AW61" s="154"/>
      <c r="AX61" s="154"/>
      <c r="AY61" s="154"/>
      <c r="AZ61" s="154"/>
      <c r="BA61" s="154"/>
    </row>
    <row r="62" spans="1:53">
      <c r="A62" s="109">
        <v>51</v>
      </c>
      <c r="B62" s="109"/>
      <c r="C62" s="118" t="s">
        <v>26</v>
      </c>
      <c r="D62" s="118"/>
      <c r="E62" s="118"/>
      <c r="F62" s="118"/>
      <c r="G62" s="118"/>
      <c r="H62" s="118"/>
      <c r="I62" s="118"/>
      <c r="J62" s="118"/>
      <c r="K62" s="118"/>
      <c r="L62" s="118"/>
      <c r="M62" s="164" t="s">
        <v>308</v>
      </c>
      <c r="N62" s="164"/>
      <c r="O62" s="164"/>
      <c r="P62" s="164"/>
      <c r="Q62" s="164"/>
      <c r="R62" s="164"/>
      <c r="S62" s="164"/>
      <c r="T62" s="164"/>
      <c r="U62" s="164"/>
      <c r="V62" s="164"/>
      <c r="W62" s="164"/>
      <c r="X62" s="164"/>
      <c r="Y62" s="164"/>
      <c r="Z62" s="164"/>
      <c r="AA62" s="164"/>
      <c r="AB62" s="164"/>
      <c r="AC62" s="164"/>
      <c r="AD62" s="164"/>
      <c r="AE62" s="164"/>
      <c r="AF62" s="164"/>
      <c r="AG62" s="120" t="s">
        <v>18</v>
      </c>
      <c r="AH62" s="120"/>
      <c r="AI62" s="120"/>
      <c r="AJ62" s="120"/>
      <c r="AK62" s="120"/>
      <c r="AL62" s="120"/>
      <c r="AM62" s="120"/>
      <c r="AN62" s="120"/>
      <c r="AO62" s="120"/>
      <c r="AP62" s="120"/>
      <c r="AQ62" s="120"/>
      <c r="AR62" s="120"/>
      <c r="AS62" s="120"/>
      <c r="AT62" s="120"/>
      <c r="AU62" s="120"/>
      <c r="AV62" s="120"/>
      <c r="AW62" s="120"/>
      <c r="AX62" s="120"/>
      <c r="AY62" s="120"/>
      <c r="AZ62" s="120"/>
      <c r="BA62" s="120"/>
    </row>
    <row r="63" spans="1:53">
      <c r="A63" s="109">
        <v>52</v>
      </c>
      <c r="B63" s="109"/>
      <c r="C63" s="118" t="s">
        <v>27</v>
      </c>
      <c r="D63" s="118"/>
      <c r="E63" s="118"/>
      <c r="F63" s="118"/>
      <c r="G63" s="118"/>
      <c r="H63" s="118"/>
      <c r="I63" s="118"/>
      <c r="J63" s="118"/>
      <c r="K63" s="118"/>
      <c r="L63" s="118"/>
      <c r="M63" s="164" t="s">
        <v>309</v>
      </c>
      <c r="N63" s="164"/>
      <c r="O63" s="164"/>
      <c r="P63" s="164"/>
      <c r="Q63" s="164"/>
      <c r="R63" s="164"/>
      <c r="S63" s="164"/>
      <c r="T63" s="164"/>
      <c r="U63" s="164"/>
      <c r="V63" s="164"/>
      <c r="W63" s="164"/>
      <c r="X63" s="164"/>
      <c r="Y63" s="164"/>
      <c r="Z63" s="164"/>
      <c r="AA63" s="164"/>
      <c r="AB63" s="164"/>
      <c r="AC63" s="164"/>
      <c r="AD63" s="164"/>
      <c r="AE63" s="164"/>
      <c r="AF63" s="164"/>
      <c r="AG63" s="120" t="s">
        <v>18</v>
      </c>
      <c r="AH63" s="120"/>
      <c r="AI63" s="120"/>
      <c r="AJ63" s="120"/>
      <c r="AK63" s="120"/>
      <c r="AL63" s="120"/>
      <c r="AM63" s="120"/>
      <c r="AN63" s="120"/>
      <c r="AO63" s="120"/>
      <c r="AP63" s="120"/>
      <c r="AQ63" s="120"/>
      <c r="AR63" s="120"/>
      <c r="AS63" s="120"/>
      <c r="AT63" s="120"/>
      <c r="AU63" s="120"/>
      <c r="AV63" s="120"/>
      <c r="AW63" s="120"/>
      <c r="AX63" s="120"/>
      <c r="AY63" s="120"/>
      <c r="AZ63" s="120"/>
      <c r="BA63" s="120"/>
    </row>
    <row r="64" spans="1:53">
      <c r="A64" s="109">
        <v>53</v>
      </c>
      <c r="B64" s="109"/>
      <c r="C64" s="118" t="s">
        <v>310</v>
      </c>
      <c r="D64" s="118"/>
      <c r="E64" s="118"/>
      <c r="F64" s="118"/>
      <c r="G64" s="118"/>
      <c r="H64" s="118"/>
      <c r="I64" s="118"/>
      <c r="J64" s="118"/>
      <c r="K64" s="118"/>
      <c r="L64" s="118"/>
      <c r="M64" s="164" t="s">
        <v>310</v>
      </c>
      <c r="N64" s="164"/>
      <c r="O64" s="164"/>
      <c r="P64" s="164"/>
      <c r="Q64" s="164"/>
      <c r="R64" s="164"/>
      <c r="S64" s="164"/>
      <c r="T64" s="164"/>
      <c r="U64" s="164"/>
      <c r="V64" s="164"/>
      <c r="W64" s="164"/>
      <c r="X64" s="164"/>
      <c r="Y64" s="164"/>
      <c r="Z64" s="164"/>
      <c r="AA64" s="164"/>
      <c r="AB64" s="164"/>
      <c r="AC64" s="164"/>
      <c r="AD64" s="164"/>
      <c r="AE64" s="164"/>
      <c r="AF64" s="164"/>
      <c r="AG64" s="120" t="s">
        <v>18</v>
      </c>
      <c r="AH64" s="120"/>
      <c r="AI64" s="120"/>
      <c r="AJ64" s="120"/>
      <c r="AK64" s="120"/>
      <c r="AL64" s="120"/>
      <c r="AM64" s="120"/>
      <c r="AN64" s="120"/>
      <c r="AO64" s="120"/>
      <c r="AP64" s="120"/>
      <c r="AQ64" s="120"/>
      <c r="AR64" s="120"/>
      <c r="AS64" s="120"/>
      <c r="AT64" s="120"/>
      <c r="AU64" s="120"/>
      <c r="AV64" s="120"/>
      <c r="AW64" s="120"/>
      <c r="AX64" s="120"/>
      <c r="AY64" s="120"/>
      <c r="AZ64" s="120"/>
      <c r="BA64" s="120"/>
    </row>
    <row r="65" spans="1:53">
      <c r="A65" s="109">
        <v>54</v>
      </c>
      <c r="B65" s="109"/>
      <c r="C65" s="118" t="s">
        <v>311</v>
      </c>
      <c r="D65" s="118"/>
      <c r="E65" s="118"/>
      <c r="F65" s="118"/>
      <c r="G65" s="118"/>
      <c r="H65" s="118"/>
      <c r="I65" s="118"/>
      <c r="J65" s="118"/>
      <c r="K65" s="118"/>
      <c r="L65" s="118"/>
      <c r="M65" s="119" t="s">
        <v>414</v>
      </c>
      <c r="N65" s="119"/>
      <c r="O65" s="119"/>
      <c r="P65" s="119"/>
      <c r="Q65" s="119"/>
      <c r="R65" s="119"/>
      <c r="S65" s="119"/>
      <c r="T65" s="119"/>
      <c r="U65" s="119"/>
      <c r="V65" s="119"/>
      <c r="W65" s="119"/>
      <c r="X65" s="119"/>
      <c r="Y65" s="119"/>
      <c r="Z65" s="119"/>
      <c r="AA65" s="119"/>
      <c r="AB65" s="119"/>
      <c r="AC65" s="119"/>
      <c r="AD65" s="119"/>
      <c r="AE65" s="119"/>
      <c r="AF65" s="119"/>
      <c r="AG65" s="120" t="s">
        <v>51</v>
      </c>
      <c r="AH65" s="120"/>
      <c r="AI65" s="120"/>
      <c r="AJ65" s="120"/>
      <c r="AK65" s="120"/>
      <c r="AL65" s="120"/>
      <c r="AM65" s="120"/>
      <c r="AN65" s="120"/>
      <c r="AO65" s="120"/>
      <c r="AP65" s="120"/>
      <c r="AQ65" s="120"/>
      <c r="AR65" s="120"/>
      <c r="AS65" s="120"/>
      <c r="AT65" s="120"/>
      <c r="AU65" s="120"/>
      <c r="AV65" s="120"/>
      <c r="AW65" s="120"/>
      <c r="AX65" s="120"/>
      <c r="AY65" s="120"/>
      <c r="AZ65" s="120"/>
      <c r="BA65" s="120"/>
    </row>
    <row r="66" spans="1:53">
      <c r="A66" s="109">
        <v>55</v>
      </c>
      <c r="B66" s="109"/>
      <c r="C66" s="118" t="s">
        <v>312</v>
      </c>
      <c r="D66" s="118"/>
      <c r="E66" s="118"/>
      <c r="F66" s="118"/>
      <c r="G66" s="118"/>
      <c r="H66" s="118"/>
      <c r="I66" s="118"/>
      <c r="J66" s="118"/>
      <c r="K66" s="118"/>
      <c r="L66" s="118"/>
      <c r="M66" s="119" t="s">
        <v>413</v>
      </c>
      <c r="N66" s="119"/>
      <c r="O66" s="119"/>
      <c r="P66" s="119"/>
      <c r="Q66" s="119"/>
      <c r="R66" s="119"/>
      <c r="S66" s="119"/>
      <c r="T66" s="119"/>
      <c r="U66" s="119"/>
      <c r="V66" s="119"/>
      <c r="W66" s="119"/>
      <c r="X66" s="119"/>
      <c r="Y66" s="119"/>
      <c r="Z66" s="119"/>
      <c r="AA66" s="119"/>
      <c r="AB66" s="119"/>
      <c r="AC66" s="119"/>
      <c r="AD66" s="119"/>
      <c r="AE66" s="119"/>
      <c r="AF66" s="119"/>
      <c r="AG66" s="120" t="s">
        <v>51</v>
      </c>
      <c r="AH66" s="120"/>
      <c r="AI66" s="120"/>
      <c r="AJ66" s="120"/>
      <c r="AK66" s="120"/>
      <c r="AL66" s="120"/>
      <c r="AM66" s="120"/>
      <c r="AN66" s="120"/>
      <c r="AO66" s="120"/>
      <c r="AP66" s="120"/>
      <c r="AQ66" s="120"/>
      <c r="AR66" s="120"/>
      <c r="AS66" s="120"/>
      <c r="AT66" s="120"/>
      <c r="AU66" s="120"/>
      <c r="AV66" s="120"/>
      <c r="AW66" s="120"/>
      <c r="AX66" s="120"/>
      <c r="AY66" s="120"/>
      <c r="AZ66" s="120"/>
      <c r="BA66" s="120"/>
    </row>
    <row r="67" spans="1:53" ht="13.5" customHeight="1">
      <c r="A67" s="109">
        <v>56</v>
      </c>
      <c r="B67" s="109"/>
      <c r="C67" s="118" t="s">
        <v>28</v>
      </c>
      <c r="D67" s="118"/>
      <c r="E67" s="118"/>
      <c r="F67" s="118"/>
      <c r="G67" s="118"/>
      <c r="H67" s="118"/>
      <c r="I67" s="118"/>
      <c r="J67" s="118"/>
      <c r="K67" s="118"/>
      <c r="L67" s="118"/>
      <c r="M67" s="198" t="s">
        <v>421</v>
      </c>
      <c r="N67" s="199"/>
      <c r="O67" s="199"/>
      <c r="P67" s="199"/>
      <c r="Q67" s="199"/>
      <c r="R67" s="199"/>
      <c r="S67" s="199"/>
      <c r="T67" s="199"/>
      <c r="U67" s="199"/>
      <c r="V67" s="199"/>
      <c r="W67" s="199"/>
      <c r="X67" s="199"/>
      <c r="Y67" s="199"/>
      <c r="Z67" s="199"/>
      <c r="AA67" s="199"/>
      <c r="AB67" s="199"/>
      <c r="AC67" s="199"/>
      <c r="AD67" s="199"/>
      <c r="AE67" s="199"/>
      <c r="AF67" s="199"/>
      <c r="AG67" s="199"/>
      <c r="AH67" s="199"/>
      <c r="AI67" s="199"/>
      <c r="AJ67" s="199"/>
      <c r="AK67" s="199"/>
      <c r="AL67" s="199"/>
      <c r="AM67" s="199"/>
      <c r="AN67" s="199"/>
      <c r="AO67" s="199"/>
      <c r="AP67" s="199"/>
      <c r="AQ67" s="199"/>
      <c r="AR67" s="199"/>
      <c r="AS67" s="199"/>
      <c r="AT67" s="199"/>
      <c r="AU67" s="199"/>
      <c r="AV67" s="199"/>
      <c r="AW67" s="199"/>
      <c r="AX67" s="199"/>
      <c r="AY67" s="199"/>
      <c r="AZ67" s="199"/>
      <c r="BA67" s="200"/>
    </row>
    <row r="68" spans="1:53">
      <c r="A68" s="109"/>
      <c r="B68" s="109"/>
      <c r="C68" s="118"/>
      <c r="D68" s="118"/>
      <c r="E68" s="118"/>
      <c r="F68" s="118"/>
      <c r="G68" s="118"/>
      <c r="H68" s="118"/>
      <c r="I68" s="118"/>
      <c r="J68" s="118"/>
      <c r="K68" s="118"/>
      <c r="L68" s="118"/>
      <c r="M68" s="201"/>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3"/>
    </row>
    <row r="69" spans="1:53">
      <c r="A69" s="109"/>
      <c r="B69" s="109"/>
      <c r="C69" s="118"/>
      <c r="D69" s="118"/>
      <c r="E69" s="118"/>
      <c r="F69" s="118"/>
      <c r="G69" s="118"/>
      <c r="H69" s="118"/>
      <c r="I69" s="118"/>
      <c r="J69" s="118"/>
      <c r="K69" s="118"/>
      <c r="L69" s="118"/>
      <c r="M69" s="201"/>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3"/>
    </row>
    <row r="70" spans="1:53">
      <c r="A70" s="109"/>
      <c r="B70" s="109"/>
      <c r="C70" s="118"/>
      <c r="D70" s="118"/>
      <c r="E70" s="118"/>
      <c r="F70" s="118"/>
      <c r="G70" s="118"/>
      <c r="H70" s="118"/>
      <c r="I70" s="118"/>
      <c r="J70" s="118"/>
      <c r="K70" s="118"/>
      <c r="L70" s="118"/>
      <c r="M70" s="201"/>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3"/>
    </row>
    <row r="71" spans="1:53">
      <c r="A71" s="109"/>
      <c r="B71" s="109"/>
      <c r="C71" s="118"/>
      <c r="D71" s="118"/>
      <c r="E71" s="118"/>
      <c r="F71" s="118"/>
      <c r="G71" s="118"/>
      <c r="H71" s="118"/>
      <c r="I71" s="118"/>
      <c r="J71" s="118"/>
      <c r="K71" s="118"/>
      <c r="L71" s="118"/>
      <c r="M71" s="201"/>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3"/>
    </row>
    <row r="72" spans="1:53">
      <c r="A72" s="109"/>
      <c r="B72" s="109"/>
      <c r="C72" s="118"/>
      <c r="D72" s="118"/>
      <c r="E72" s="118"/>
      <c r="F72" s="118"/>
      <c r="G72" s="118"/>
      <c r="H72" s="118"/>
      <c r="I72" s="118"/>
      <c r="J72" s="118"/>
      <c r="K72" s="118"/>
      <c r="L72" s="118"/>
      <c r="M72" s="201"/>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3"/>
    </row>
    <row r="73" spans="1:53">
      <c r="A73" s="109"/>
      <c r="B73" s="109"/>
      <c r="C73" s="118"/>
      <c r="D73" s="118"/>
      <c r="E73" s="118"/>
      <c r="F73" s="118"/>
      <c r="G73" s="118"/>
      <c r="H73" s="118"/>
      <c r="I73" s="118"/>
      <c r="J73" s="118"/>
      <c r="K73" s="118"/>
      <c r="L73" s="118"/>
      <c r="M73" s="201"/>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2"/>
      <c r="AX73" s="202"/>
      <c r="AY73" s="202"/>
      <c r="AZ73" s="202"/>
      <c r="BA73" s="203"/>
    </row>
    <row r="74" spans="1:53">
      <c r="A74" s="109"/>
      <c r="B74" s="109"/>
      <c r="C74" s="118"/>
      <c r="D74" s="118"/>
      <c r="E74" s="118"/>
      <c r="F74" s="118"/>
      <c r="G74" s="118"/>
      <c r="H74" s="118"/>
      <c r="I74" s="118"/>
      <c r="J74" s="118"/>
      <c r="K74" s="118"/>
      <c r="L74" s="118"/>
      <c r="M74" s="201"/>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2"/>
      <c r="AX74" s="202"/>
      <c r="AY74" s="202"/>
      <c r="AZ74" s="202"/>
      <c r="BA74" s="203"/>
    </row>
    <row r="75" spans="1:53">
      <c r="A75" s="109"/>
      <c r="B75" s="109"/>
      <c r="C75" s="118"/>
      <c r="D75" s="118"/>
      <c r="E75" s="118"/>
      <c r="F75" s="118"/>
      <c r="G75" s="118"/>
      <c r="H75" s="118"/>
      <c r="I75" s="118"/>
      <c r="J75" s="118"/>
      <c r="K75" s="118"/>
      <c r="L75" s="118"/>
      <c r="M75" s="201"/>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c r="AV75" s="202"/>
      <c r="AW75" s="202"/>
      <c r="AX75" s="202"/>
      <c r="AY75" s="202"/>
      <c r="AZ75" s="202"/>
      <c r="BA75" s="203"/>
    </row>
    <row r="76" spans="1:53">
      <c r="A76" s="109"/>
      <c r="B76" s="109"/>
      <c r="C76" s="118"/>
      <c r="D76" s="118"/>
      <c r="E76" s="118"/>
      <c r="F76" s="118"/>
      <c r="G76" s="118"/>
      <c r="H76" s="118"/>
      <c r="I76" s="118"/>
      <c r="J76" s="118"/>
      <c r="K76" s="118"/>
      <c r="L76" s="118"/>
      <c r="M76" s="201"/>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2"/>
      <c r="AX76" s="202"/>
      <c r="AY76" s="202"/>
      <c r="AZ76" s="202"/>
      <c r="BA76" s="203"/>
    </row>
    <row r="77" spans="1:53">
      <c r="A77" s="109"/>
      <c r="B77" s="109"/>
      <c r="C77" s="118"/>
      <c r="D77" s="118"/>
      <c r="E77" s="118"/>
      <c r="F77" s="118"/>
      <c r="G77" s="118"/>
      <c r="H77" s="118"/>
      <c r="I77" s="118"/>
      <c r="J77" s="118"/>
      <c r="K77" s="118"/>
      <c r="L77" s="118"/>
      <c r="M77" s="204"/>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c r="AO77" s="205"/>
      <c r="AP77" s="205"/>
      <c r="AQ77" s="205"/>
      <c r="AR77" s="205"/>
      <c r="AS77" s="205"/>
      <c r="AT77" s="205"/>
      <c r="AU77" s="205"/>
      <c r="AV77" s="205"/>
      <c r="AW77" s="205"/>
      <c r="AX77" s="205"/>
      <c r="AY77" s="205"/>
      <c r="AZ77" s="205"/>
      <c r="BA77" s="206"/>
    </row>
    <row r="78" spans="1:53">
      <c r="A78" s="109"/>
      <c r="B78" s="109"/>
      <c r="C78" s="118"/>
      <c r="D78" s="118"/>
      <c r="E78" s="118"/>
      <c r="F78" s="118"/>
      <c r="G78" s="118"/>
      <c r="H78" s="118"/>
      <c r="I78" s="118"/>
      <c r="J78" s="118"/>
      <c r="K78" s="118"/>
      <c r="L78" s="118"/>
      <c r="M78" s="207"/>
      <c r="N78" s="208"/>
      <c r="O78" s="208"/>
      <c r="P78" s="208"/>
      <c r="Q78" s="208"/>
      <c r="R78" s="208"/>
      <c r="S78" s="208"/>
      <c r="T78" s="208"/>
      <c r="U78" s="208"/>
      <c r="V78" s="208"/>
      <c r="W78" s="208"/>
      <c r="X78" s="208"/>
      <c r="Y78" s="208"/>
      <c r="Z78" s="208"/>
      <c r="AA78" s="208"/>
      <c r="AB78" s="208"/>
      <c r="AC78" s="208"/>
      <c r="AD78" s="208"/>
      <c r="AE78" s="208"/>
      <c r="AF78" s="208"/>
      <c r="AG78" s="208"/>
      <c r="AH78" s="208"/>
      <c r="AI78" s="208"/>
      <c r="AJ78" s="208"/>
      <c r="AK78" s="208"/>
      <c r="AL78" s="208"/>
      <c r="AM78" s="208"/>
      <c r="AN78" s="208"/>
      <c r="AO78" s="208"/>
      <c r="AP78" s="208"/>
      <c r="AQ78" s="208"/>
      <c r="AR78" s="208"/>
      <c r="AS78" s="208"/>
      <c r="AT78" s="208"/>
      <c r="AU78" s="208"/>
      <c r="AV78" s="208"/>
      <c r="AW78" s="208"/>
      <c r="AX78" s="208"/>
      <c r="AY78" s="208"/>
      <c r="AZ78" s="208"/>
      <c r="BA78" s="209"/>
    </row>
    <row r="79" spans="1:53">
      <c r="A79" s="109"/>
      <c r="B79" s="109"/>
      <c r="C79" s="118"/>
      <c r="D79" s="118"/>
      <c r="E79" s="118"/>
      <c r="F79" s="118"/>
      <c r="G79" s="118"/>
      <c r="H79" s="118"/>
      <c r="I79" s="118"/>
      <c r="J79" s="118"/>
      <c r="K79" s="118"/>
      <c r="L79" s="118"/>
      <c r="M79" s="210"/>
      <c r="N79" s="211"/>
      <c r="O79" s="211"/>
      <c r="P79" s="211"/>
      <c r="Q79" s="211"/>
      <c r="R79" s="211"/>
      <c r="S79" s="211"/>
      <c r="T79" s="211"/>
      <c r="U79" s="211"/>
      <c r="V79" s="211"/>
      <c r="W79" s="211"/>
      <c r="X79" s="211"/>
      <c r="Y79" s="211"/>
      <c r="Z79" s="211"/>
      <c r="AA79" s="211"/>
      <c r="AB79" s="211"/>
      <c r="AC79" s="211"/>
      <c r="AD79" s="211"/>
      <c r="AE79" s="211"/>
      <c r="AF79" s="211"/>
      <c r="AG79" s="211"/>
      <c r="AH79" s="211"/>
      <c r="AI79" s="211"/>
      <c r="AJ79" s="211"/>
      <c r="AK79" s="211"/>
      <c r="AL79" s="211"/>
      <c r="AM79" s="211"/>
      <c r="AN79" s="211"/>
      <c r="AO79" s="211"/>
      <c r="AP79" s="211"/>
      <c r="AQ79" s="211"/>
      <c r="AR79" s="211"/>
      <c r="AS79" s="211"/>
      <c r="AT79" s="211"/>
      <c r="AU79" s="211"/>
      <c r="AV79" s="211"/>
      <c r="AW79" s="211"/>
      <c r="AX79" s="211"/>
      <c r="AY79" s="211"/>
      <c r="AZ79" s="211"/>
      <c r="BA79" s="212"/>
    </row>
    <row r="80" spans="1:53">
      <c r="A80" s="109"/>
      <c r="B80" s="109"/>
      <c r="C80" s="118"/>
      <c r="D80" s="118"/>
      <c r="E80" s="118"/>
      <c r="F80" s="118"/>
      <c r="G80" s="118"/>
      <c r="H80" s="118"/>
      <c r="I80" s="118"/>
      <c r="J80" s="118"/>
      <c r="K80" s="118"/>
      <c r="L80" s="118"/>
      <c r="M80" s="213"/>
      <c r="N80" s="214"/>
      <c r="O80" s="214"/>
      <c r="P80" s="214"/>
      <c r="Q80" s="214"/>
      <c r="R80" s="214"/>
      <c r="S80" s="214"/>
      <c r="T80" s="214"/>
      <c r="U80" s="214"/>
      <c r="V80" s="214"/>
      <c r="W80" s="214"/>
      <c r="X80" s="214"/>
      <c r="Y80" s="214"/>
      <c r="Z80" s="214"/>
      <c r="AA80" s="214"/>
      <c r="AB80" s="214"/>
      <c r="AC80" s="214"/>
      <c r="AD80" s="214"/>
      <c r="AE80" s="214"/>
      <c r="AF80" s="214"/>
      <c r="AG80" s="214"/>
      <c r="AH80" s="214"/>
      <c r="AI80" s="214"/>
      <c r="AJ80" s="214"/>
      <c r="AK80" s="214"/>
      <c r="AL80" s="214"/>
      <c r="AM80" s="214"/>
      <c r="AN80" s="214"/>
      <c r="AO80" s="214"/>
      <c r="AP80" s="214"/>
      <c r="AQ80" s="214"/>
      <c r="AR80" s="214"/>
      <c r="AS80" s="214"/>
      <c r="AT80" s="214"/>
      <c r="AU80" s="214"/>
      <c r="AV80" s="214"/>
      <c r="AW80" s="214"/>
      <c r="AX80" s="214"/>
      <c r="AY80" s="214"/>
      <c r="AZ80" s="214"/>
      <c r="BA80" s="215"/>
    </row>
    <row r="81" spans="1:53">
      <c r="A81" s="101" t="s">
        <v>221</v>
      </c>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c r="AA81" s="102"/>
      <c r="AB81" s="102"/>
      <c r="AC81" s="102"/>
      <c r="AD81" s="102"/>
      <c r="AE81" s="102"/>
      <c r="AF81" s="102"/>
      <c r="AG81" s="102"/>
      <c r="AH81" s="102"/>
      <c r="AI81" s="102"/>
      <c r="AJ81" s="102"/>
      <c r="AK81" s="102"/>
      <c r="AL81" s="102"/>
      <c r="AM81" s="102"/>
      <c r="AN81" s="102"/>
      <c r="AO81" s="102"/>
      <c r="AP81" s="102"/>
      <c r="AQ81" s="102"/>
      <c r="AR81" s="102"/>
      <c r="AS81" s="102"/>
      <c r="AT81" s="102"/>
      <c r="AU81" s="102"/>
      <c r="AV81" s="102"/>
      <c r="AW81" s="102"/>
      <c r="AX81" s="102"/>
      <c r="AY81" s="102"/>
      <c r="AZ81" s="102"/>
      <c r="BA81" s="102"/>
    </row>
    <row r="82" spans="1:53">
      <c r="A82" s="101" t="s">
        <v>222</v>
      </c>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c r="AB82" s="102"/>
      <c r="AC82" s="102"/>
      <c r="AD82" s="102"/>
      <c r="AE82" s="102"/>
      <c r="AF82" s="102"/>
      <c r="AG82" s="102"/>
      <c r="AH82" s="102"/>
      <c r="AI82" s="102"/>
      <c r="AJ82" s="102"/>
      <c r="AK82" s="102"/>
      <c r="AL82" s="102"/>
      <c r="AM82" s="102"/>
      <c r="AN82" s="102"/>
      <c r="AO82" s="102"/>
      <c r="AP82" s="102"/>
      <c r="AQ82" s="102"/>
      <c r="AR82" s="102"/>
      <c r="AS82" s="102"/>
      <c r="AT82" s="102"/>
      <c r="AU82" s="102"/>
      <c r="AV82" s="102"/>
      <c r="AW82" s="102"/>
      <c r="AX82" s="102"/>
      <c r="AY82" s="102"/>
      <c r="AZ82" s="102"/>
      <c r="BA82" s="102"/>
    </row>
    <row r="83" spans="1:53">
      <c r="A83" s="109">
        <v>57</v>
      </c>
      <c r="B83" s="109"/>
      <c r="C83" s="191" t="s">
        <v>223</v>
      </c>
      <c r="D83" s="191"/>
      <c r="E83" s="191"/>
      <c r="F83" s="191"/>
      <c r="G83" s="191"/>
      <c r="H83" s="191"/>
      <c r="I83" s="191"/>
      <c r="J83" s="191"/>
      <c r="K83" s="191"/>
      <c r="L83" s="191"/>
      <c r="M83" s="192" t="s">
        <v>355</v>
      </c>
      <c r="N83" s="193"/>
      <c r="O83" s="193"/>
      <c r="P83" s="196" t="s">
        <v>278</v>
      </c>
      <c r="Q83" s="197"/>
      <c r="R83" s="197"/>
      <c r="S83" s="197"/>
      <c r="T83" s="197"/>
      <c r="U83" s="197"/>
      <c r="V83" s="197"/>
      <c r="W83" s="197"/>
      <c r="X83" s="197"/>
      <c r="Y83" s="197"/>
      <c r="Z83" s="197"/>
      <c r="AA83" s="197"/>
      <c r="AB83" s="197"/>
      <c r="AC83" s="194" t="s">
        <v>279</v>
      </c>
      <c r="AD83" s="194"/>
      <c r="AE83" s="194"/>
      <c r="AF83" s="195"/>
      <c r="AG83" s="166" t="s">
        <v>29</v>
      </c>
      <c r="AH83" s="167"/>
      <c r="AI83" s="167"/>
      <c r="AJ83" s="167"/>
      <c r="AK83" s="167"/>
      <c r="AL83" s="167"/>
      <c r="AM83" s="167"/>
      <c r="AN83" s="167"/>
      <c r="AO83" s="167"/>
      <c r="AP83" s="167"/>
      <c r="AQ83" s="167"/>
      <c r="AR83" s="167"/>
      <c r="AS83" s="167"/>
      <c r="AT83" s="167"/>
      <c r="AU83" s="167"/>
      <c r="AV83" s="167"/>
      <c r="AW83" s="167"/>
      <c r="AX83" s="167"/>
      <c r="AY83" s="167"/>
      <c r="AZ83" s="167"/>
      <c r="BA83" s="167"/>
    </row>
    <row r="84" spans="1:53">
      <c r="A84" s="109">
        <v>58</v>
      </c>
      <c r="B84" s="109"/>
      <c r="C84" s="191" t="s">
        <v>224</v>
      </c>
      <c r="D84" s="191"/>
      <c r="E84" s="191"/>
      <c r="F84" s="191"/>
      <c r="G84" s="191"/>
      <c r="H84" s="191"/>
      <c r="I84" s="191"/>
      <c r="J84" s="191"/>
      <c r="K84" s="191"/>
      <c r="L84" s="191"/>
      <c r="M84" s="192" t="s">
        <v>355</v>
      </c>
      <c r="N84" s="193"/>
      <c r="O84" s="193"/>
      <c r="P84" s="196" t="s">
        <v>280</v>
      </c>
      <c r="Q84" s="197"/>
      <c r="R84" s="197"/>
      <c r="S84" s="197"/>
      <c r="T84" s="197"/>
      <c r="U84" s="197"/>
      <c r="V84" s="197"/>
      <c r="W84" s="197"/>
      <c r="X84" s="197"/>
      <c r="Y84" s="197"/>
      <c r="Z84" s="197"/>
      <c r="AA84" s="197"/>
      <c r="AB84" s="197"/>
      <c r="AC84" s="194" t="s">
        <v>281</v>
      </c>
      <c r="AD84" s="194"/>
      <c r="AE84" s="194"/>
      <c r="AF84" s="195"/>
      <c r="AG84" s="166" t="s">
        <v>30</v>
      </c>
      <c r="AH84" s="167"/>
      <c r="AI84" s="167"/>
      <c r="AJ84" s="167"/>
      <c r="AK84" s="167"/>
      <c r="AL84" s="167"/>
      <c r="AM84" s="167"/>
      <c r="AN84" s="167"/>
      <c r="AO84" s="167"/>
      <c r="AP84" s="167"/>
      <c r="AQ84" s="167"/>
      <c r="AR84" s="167"/>
      <c r="AS84" s="167"/>
      <c r="AT84" s="167"/>
      <c r="AU84" s="167"/>
      <c r="AV84" s="167"/>
      <c r="AW84" s="167"/>
      <c r="AX84" s="167"/>
      <c r="AY84" s="167"/>
      <c r="AZ84" s="167"/>
      <c r="BA84" s="167"/>
    </row>
    <row r="85" spans="1:53">
      <c r="A85" s="109">
        <v>59</v>
      </c>
      <c r="B85" s="109"/>
      <c r="C85" s="191" t="s">
        <v>224</v>
      </c>
      <c r="D85" s="191"/>
      <c r="E85" s="191"/>
      <c r="F85" s="191"/>
      <c r="G85" s="191"/>
      <c r="H85" s="191"/>
      <c r="I85" s="191"/>
      <c r="J85" s="191"/>
      <c r="K85" s="191"/>
      <c r="L85" s="191"/>
      <c r="M85" s="192" t="s">
        <v>355</v>
      </c>
      <c r="N85" s="193"/>
      <c r="O85" s="193"/>
      <c r="P85" s="196" t="s">
        <v>282</v>
      </c>
      <c r="Q85" s="197"/>
      <c r="R85" s="197"/>
      <c r="S85" s="197"/>
      <c r="T85" s="197"/>
      <c r="U85" s="197"/>
      <c r="V85" s="197"/>
      <c r="W85" s="197"/>
      <c r="X85" s="197"/>
      <c r="Y85" s="197"/>
      <c r="Z85" s="197"/>
      <c r="AA85" s="197"/>
      <c r="AB85" s="197"/>
      <c r="AC85" s="194" t="s">
        <v>281</v>
      </c>
      <c r="AD85" s="194"/>
      <c r="AE85" s="194"/>
      <c r="AF85" s="195"/>
      <c r="AG85" s="166" t="s">
        <v>31</v>
      </c>
      <c r="AH85" s="167"/>
      <c r="AI85" s="167"/>
      <c r="AJ85" s="167"/>
      <c r="AK85" s="167"/>
      <c r="AL85" s="167"/>
      <c r="AM85" s="167"/>
      <c r="AN85" s="167"/>
      <c r="AO85" s="167"/>
      <c r="AP85" s="167"/>
      <c r="AQ85" s="167"/>
      <c r="AR85" s="167"/>
      <c r="AS85" s="167"/>
      <c r="AT85" s="167"/>
      <c r="AU85" s="167"/>
      <c r="AV85" s="167"/>
      <c r="AW85" s="167"/>
      <c r="AX85" s="167"/>
      <c r="AY85" s="167"/>
      <c r="AZ85" s="167"/>
      <c r="BA85" s="167"/>
    </row>
    <row r="86" spans="1:53">
      <c r="A86" s="109">
        <v>60</v>
      </c>
      <c r="B86" s="109"/>
      <c r="C86" s="191" t="s">
        <v>225</v>
      </c>
      <c r="D86" s="191"/>
      <c r="E86" s="191"/>
      <c r="F86" s="191"/>
      <c r="G86" s="191"/>
      <c r="H86" s="191"/>
      <c r="I86" s="191"/>
      <c r="J86" s="191"/>
      <c r="K86" s="191"/>
      <c r="L86" s="191"/>
      <c r="M86" s="192" t="s">
        <v>355</v>
      </c>
      <c r="N86" s="193"/>
      <c r="O86" s="193"/>
      <c r="P86" s="196" t="s">
        <v>283</v>
      </c>
      <c r="Q86" s="197"/>
      <c r="R86" s="197"/>
      <c r="S86" s="197"/>
      <c r="T86" s="197"/>
      <c r="U86" s="197"/>
      <c r="V86" s="197"/>
      <c r="W86" s="197"/>
      <c r="X86" s="197"/>
      <c r="Y86" s="197"/>
      <c r="Z86" s="197"/>
      <c r="AA86" s="197"/>
      <c r="AB86" s="197"/>
      <c r="AC86" s="194" t="s">
        <v>281</v>
      </c>
      <c r="AD86" s="194"/>
      <c r="AE86" s="194"/>
      <c r="AF86" s="195"/>
      <c r="AG86" s="166" t="s">
        <v>32</v>
      </c>
      <c r="AH86" s="167"/>
      <c r="AI86" s="167"/>
      <c r="AJ86" s="167"/>
      <c r="AK86" s="167"/>
      <c r="AL86" s="167"/>
      <c r="AM86" s="167"/>
      <c r="AN86" s="167"/>
      <c r="AO86" s="167"/>
      <c r="AP86" s="167"/>
      <c r="AQ86" s="167"/>
      <c r="AR86" s="167"/>
      <c r="AS86" s="167"/>
      <c r="AT86" s="167"/>
      <c r="AU86" s="167"/>
      <c r="AV86" s="167"/>
      <c r="AW86" s="167"/>
      <c r="AX86" s="167"/>
      <c r="AY86" s="167"/>
      <c r="AZ86" s="167"/>
      <c r="BA86" s="167"/>
    </row>
    <row r="87" spans="1:53">
      <c r="A87" s="109">
        <v>61</v>
      </c>
      <c r="B87" s="109"/>
      <c r="C87" s="191" t="s">
        <v>226</v>
      </c>
      <c r="D87" s="191"/>
      <c r="E87" s="191"/>
      <c r="F87" s="191"/>
      <c r="G87" s="191"/>
      <c r="H87" s="191"/>
      <c r="I87" s="191"/>
      <c r="J87" s="191"/>
      <c r="K87" s="191"/>
      <c r="L87" s="191"/>
      <c r="M87" s="192" t="s">
        <v>355</v>
      </c>
      <c r="N87" s="193"/>
      <c r="O87" s="193"/>
      <c r="P87" s="196" t="s">
        <v>284</v>
      </c>
      <c r="Q87" s="197"/>
      <c r="R87" s="197"/>
      <c r="S87" s="197"/>
      <c r="T87" s="197"/>
      <c r="U87" s="197"/>
      <c r="V87" s="197"/>
      <c r="W87" s="197"/>
      <c r="X87" s="197"/>
      <c r="Y87" s="197"/>
      <c r="Z87" s="197"/>
      <c r="AA87" s="197"/>
      <c r="AB87" s="197"/>
      <c r="AC87" s="194" t="s">
        <v>281</v>
      </c>
      <c r="AD87" s="194"/>
      <c r="AE87" s="194"/>
      <c r="AF87" s="195"/>
      <c r="AG87" s="166" t="s">
        <v>33</v>
      </c>
      <c r="AH87" s="167"/>
      <c r="AI87" s="167"/>
      <c r="AJ87" s="167"/>
      <c r="AK87" s="167"/>
      <c r="AL87" s="167"/>
      <c r="AM87" s="167"/>
      <c r="AN87" s="167"/>
      <c r="AO87" s="167"/>
      <c r="AP87" s="167"/>
      <c r="AQ87" s="167"/>
      <c r="AR87" s="167"/>
      <c r="AS87" s="167"/>
      <c r="AT87" s="167"/>
      <c r="AU87" s="167"/>
      <c r="AV87" s="167"/>
      <c r="AW87" s="167"/>
      <c r="AX87" s="167"/>
      <c r="AY87" s="167"/>
      <c r="AZ87" s="167"/>
      <c r="BA87" s="167"/>
    </row>
    <row r="88" spans="1:53">
      <c r="A88" s="101" t="s">
        <v>227</v>
      </c>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row>
    <row r="89" spans="1:53">
      <c r="A89" s="216"/>
      <c r="B89" s="217"/>
      <c r="C89" s="218" t="s">
        <v>34</v>
      </c>
      <c r="D89" s="218"/>
      <c r="E89" s="218" t="s">
        <v>35</v>
      </c>
      <c r="F89" s="218"/>
      <c r="G89" s="218"/>
      <c r="H89" s="218"/>
      <c r="I89" s="218"/>
      <c r="J89" s="220" t="s">
        <v>36</v>
      </c>
      <c r="K89" s="221"/>
      <c r="L89" s="221"/>
      <c r="M89" s="221"/>
      <c r="N89" s="221"/>
      <c r="O89" s="221"/>
      <c r="P89" s="221"/>
      <c r="Q89" s="221"/>
      <c r="R89" s="221"/>
      <c r="S89" s="221"/>
      <c r="T89" s="221"/>
      <c r="U89" s="222"/>
      <c r="V89" s="219" t="s">
        <v>37</v>
      </c>
      <c r="W89" s="219"/>
      <c r="X89" s="219"/>
      <c r="Y89" s="219"/>
      <c r="Z89" s="219"/>
      <c r="AA89" s="218" t="s">
        <v>38</v>
      </c>
      <c r="AB89" s="218"/>
      <c r="AC89" s="218"/>
      <c r="AD89" s="218"/>
      <c r="AE89" s="218"/>
      <c r="AF89" s="218"/>
      <c r="AG89" s="218"/>
      <c r="AH89" s="218"/>
      <c r="AI89" s="218"/>
      <c r="AJ89" s="218"/>
      <c r="AK89" s="218"/>
      <c r="AL89" s="218"/>
      <c r="AM89" s="218"/>
      <c r="AN89" s="218"/>
      <c r="AO89" s="218"/>
      <c r="AP89" s="218" t="s">
        <v>39</v>
      </c>
      <c r="AQ89" s="218"/>
      <c r="AR89" s="218" t="s">
        <v>40</v>
      </c>
      <c r="AS89" s="218"/>
      <c r="AT89" s="218" t="s">
        <v>41</v>
      </c>
      <c r="AU89" s="218"/>
      <c r="AV89" s="218" t="s">
        <v>42</v>
      </c>
      <c r="AW89" s="218"/>
      <c r="AX89" s="218" t="s">
        <v>43</v>
      </c>
      <c r="AY89" s="218"/>
      <c r="AZ89" s="218" t="s">
        <v>44</v>
      </c>
      <c r="BA89" s="218"/>
    </row>
    <row r="90" spans="1:53">
      <c r="A90" s="109">
        <v>62</v>
      </c>
      <c r="B90" s="158"/>
      <c r="C90" s="109">
        <v>1</v>
      </c>
      <c r="D90" s="109"/>
      <c r="E90" s="224"/>
      <c r="F90" s="224"/>
      <c r="G90" s="224"/>
      <c r="H90" s="224"/>
      <c r="I90" s="224"/>
      <c r="J90" s="227" t="s">
        <v>397</v>
      </c>
      <c r="K90" s="228"/>
      <c r="L90" s="228"/>
      <c r="M90" s="228"/>
      <c r="N90" s="228"/>
      <c r="O90" s="228"/>
      <c r="P90" s="228"/>
      <c r="Q90" s="228"/>
      <c r="R90" s="228"/>
      <c r="S90" s="228"/>
      <c r="T90" s="228"/>
      <c r="U90" s="229"/>
      <c r="V90" s="225"/>
      <c r="W90" s="225"/>
      <c r="X90" s="225"/>
      <c r="Y90" s="225"/>
      <c r="Z90" s="225"/>
      <c r="AA90" s="226"/>
      <c r="AB90" s="226"/>
      <c r="AC90" s="226"/>
      <c r="AD90" s="226"/>
      <c r="AE90" s="226"/>
      <c r="AF90" s="226"/>
      <c r="AG90" s="226"/>
      <c r="AH90" s="226"/>
      <c r="AI90" s="226"/>
      <c r="AJ90" s="226"/>
      <c r="AK90" s="226"/>
      <c r="AL90" s="226"/>
      <c r="AM90" s="226"/>
      <c r="AN90" s="226"/>
      <c r="AO90" s="226"/>
      <c r="AP90" s="223"/>
      <c r="AQ90" s="223"/>
      <c r="AR90" s="223"/>
      <c r="AS90" s="223"/>
      <c r="AT90" s="223"/>
      <c r="AU90" s="223"/>
      <c r="AV90" s="223"/>
      <c r="AW90" s="223"/>
      <c r="AX90" s="223"/>
      <c r="AY90" s="223"/>
      <c r="AZ90" s="223"/>
      <c r="BA90" s="223"/>
    </row>
    <row r="91" spans="1:53">
      <c r="A91" s="109">
        <v>63</v>
      </c>
      <c r="B91" s="158"/>
      <c r="C91" s="109">
        <v>2</v>
      </c>
      <c r="D91" s="109"/>
      <c r="E91" s="224"/>
      <c r="F91" s="224"/>
      <c r="G91" s="224"/>
      <c r="H91" s="224"/>
      <c r="I91" s="224"/>
      <c r="J91" s="227" t="s">
        <v>398</v>
      </c>
      <c r="K91" s="228"/>
      <c r="L91" s="228"/>
      <c r="M91" s="228"/>
      <c r="N91" s="228"/>
      <c r="O91" s="228"/>
      <c r="P91" s="228"/>
      <c r="Q91" s="228"/>
      <c r="R91" s="228"/>
      <c r="S91" s="228"/>
      <c r="T91" s="228"/>
      <c r="U91" s="229"/>
      <c r="V91" s="225"/>
      <c r="W91" s="225"/>
      <c r="X91" s="225"/>
      <c r="Y91" s="225"/>
      <c r="Z91" s="225"/>
      <c r="AA91" s="226"/>
      <c r="AB91" s="226"/>
      <c r="AC91" s="226"/>
      <c r="AD91" s="226"/>
      <c r="AE91" s="226"/>
      <c r="AF91" s="226"/>
      <c r="AG91" s="226"/>
      <c r="AH91" s="226"/>
      <c r="AI91" s="226"/>
      <c r="AJ91" s="226"/>
      <c r="AK91" s="226"/>
      <c r="AL91" s="226"/>
      <c r="AM91" s="226"/>
      <c r="AN91" s="226"/>
      <c r="AO91" s="226"/>
      <c r="AP91" s="223"/>
      <c r="AQ91" s="223"/>
      <c r="AR91" s="223"/>
      <c r="AS91" s="223"/>
      <c r="AT91" s="223"/>
      <c r="AU91" s="223"/>
      <c r="AV91" s="223"/>
      <c r="AW91" s="223"/>
      <c r="AX91" s="223"/>
      <c r="AY91" s="223"/>
      <c r="AZ91" s="223"/>
      <c r="BA91" s="223"/>
    </row>
    <row r="92" spans="1:53">
      <c r="A92" s="109">
        <v>64</v>
      </c>
      <c r="B92" s="158"/>
      <c r="C92" s="109">
        <v>3</v>
      </c>
      <c r="D92" s="109"/>
      <c r="E92" s="224"/>
      <c r="F92" s="224"/>
      <c r="G92" s="224"/>
      <c r="H92" s="224"/>
      <c r="I92" s="224"/>
      <c r="J92" s="227"/>
      <c r="K92" s="228"/>
      <c r="L92" s="228"/>
      <c r="M92" s="228"/>
      <c r="N92" s="228"/>
      <c r="O92" s="228"/>
      <c r="P92" s="228"/>
      <c r="Q92" s="228"/>
      <c r="R92" s="228"/>
      <c r="S92" s="228"/>
      <c r="T92" s="228"/>
      <c r="U92" s="229"/>
      <c r="V92" s="225"/>
      <c r="W92" s="225"/>
      <c r="X92" s="225"/>
      <c r="Y92" s="225"/>
      <c r="Z92" s="225"/>
      <c r="AA92" s="226"/>
      <c r="AB92" s="226"/>
      <c r="AC92" s="226"/>
      <c r="AD92" s="226"/>
      <c r="AE92" s="226"/>
      <c r="AF92" s="226"/>
      <c r="AG92" s="226"/>
      <c r="AH92" s="226"/>
      <c r="AI92" s="226"/>
      <c r="AJ92" s="226"/>
      <c r="AK92" s="226"/>
      <c r="AL92" s="226"/>
      <c r="AM92" s="226"/>
      <c r="AN92" s="226"/>
      <c r="AO92" s="226"/>
      <c r="AP92" s="223"/>
      <c r="AQ92" s="223"/>
      <c r="AR92" s="223"/>
      <c r="AS92" s="223"/>
      <c r="AT92" s="223"/>
      <c r="AU92" s="223"/>
      <c r="AV92" s="223"/>
      <c r="AW92" s="223"/>
      <c r="AX92" s="223"/>
      <c r="AY92" s="223"/>
      <c r="AZ92" s="223"/>
      <c r="BA92" s="223"/>
    </row>
    <row r="93" spans="1:53">
      <c r="A93" s="109">
        <v>65</v>
      </c>
      <c r="B93" s="158"/>
      <c r="C93" s="109">
        <v>4</v>
      </c>
      <c r="D93" s="109"/>
      <c r="E93" s="224"/>
      <c r="F93" s="224"/>
      <c r="G93" s="224"/>
      <c r="H93" s="224"/>
      <c r="I93" s="224"/>
      <c r="J93" s="227"/>
      <c r="K93" s="228"/>
      <c r="L93" s="228"/>
      <c r="M93" s="228"/>
      <c r="N93" s="228"/>
      <c r="O93" s="228"/>
      <c r="P93" s="228"/>
      <c r="Q93" s="228"/>
      <c r="R93" s="228"/>
      <c r="S93" s="228"/>
      <c r="T93" s="228"/>
      <c r="U93" s="229"/>
      <c r="V93" s="225"/>
      <c r="W93" s="225"/>
      <c r="X93" s="225"/>
      <c r="Y93" s="225"/>
      <c r="Z93" s="225"/>
      <c r="AA93" s="226"/>
      <c r="AB93" s="226"/>
      <c r="AC93" s="226"/>
      <c r="AD93" s="226"/>
      <c r="AE93" s="226"/>
      <c r="AF93" s="226"/>
      <c r="AG93" s="226"/>
      <c r="AH93" s="226"/>
      <c r="AI93" s="226"/>
      <c r="AJ93" s="226"/>
      <c r="AK93" s="226"/>
      <c r="AL93" s="226"/>
      <c r="AM93" s="226"/>
      <c r="AN93" s="226"/>
      <c r="AO93" s="226"/>
      <c r="AP93" s="223"/>
      <c r="AQ93" s="223"/>
      <c r="AR93" s="223"/>
      <c r="AS93" s="223"/>
      <c r="AT93" s="223"/>
      <c r="AU93" s="223"/>
      <c r="AV93" s="223"/>
      <c r="AW93" s="223"/>
      <c r="AX93" s="223"/>
      <c r="AY93" s="223"/>
      <c r="AZ93" s="223"/>
      <c r="BA93" s="223"/>
    </row>
    <row r="94" spans="1:53">
      <c r="A94" s="109">
        <v>66</v>
      </c>
      <c r="B94" s="158"/>
      <c r="C94" s="109">
        <v>5</v>
      </c>
      <c r="D94" s="109"/>
      <c r="E94" s="224"/>
      <c r="F94" s="224"/>
      <c r="G94" s="224"/>
      <c r="H94" s="224"/>
      <c r="I94" s="224"/>
      <c r="J94" s="227"/>
      <c r="K94" s="228"/>
      <c r="L94" s="228"/>
      <c r="M94" s="228"/>
      <c r="N94" s="228"/>
      <c r="O94" s="228"/>
      <c r="P94" s="228"/>
      <c r="Q94" s="228"/>
      <c r="R94" s="228"/>
      <c r="S94" s="228"/>
      <c r="T94" s="228"/>
      <c r="U94" s="229"/>
      <c r="V94" s="225"/>
      <c r="W94" s="225"/>
      <c r="X94" s="225"/>
      <c r="Y94" s="225"/>
      <c r="Z94" s="225"/>
      <c r="AA94" s="226"/>
      <c r="AB94" s="226"/>
      <c r="AC94" s="226"/>
      <c r="AD94" s="226"/>
      <c r="AE94" s="226"/>
      <c r="AF94" s="226"/>
      <c r="AG94" s="226"/>
      <c r="AH94" s="226"/>
      <c r="AI94" s="226"/>
      <c r="AJ94" s="226"/>
      <c r="AK94" s="226"/>
      <c r="AL94" s="226"/>
      <c r="AM94" s="226"/>
      <c r="AN94" s="226"/>
      <c r="AO94" s="226"/>
      <c r="AP94" s="223"/>
      <c r="AQ94" s="223"/>
      <c r="AR94" s="223"/>
      <c r="AS94" s="223"/>
      <c r="AT94" s="223"/>
      <c r="AU94" s="223"/>
      <c r="AV94" s="223"/>
      <c r="AW94" s="223"/>
      <c r="AX94" s="223"/>
      <c r="AY94" s="223"/>
      <c r="AZ94" s="223"/>
      <c r="BA94" s="223"/>
    </row>
    <row r="95" spans="1:53">
      <c r="A95" s="109">
        <v>67</v>
      </c>
      <c r="B95" s="158"/>
      <c r="C95" s="109">
        <v>6</v>
      </c>
      <c r="D95" s="109"/>
      <c r="E95" s="224"/>
      <c r="F95" s="224"/>
      <c r="G95" s="224"/>
      <c r="H95" s="224"/>
      <c r="I95" s="224"/>
      <c r="J95" s="227"/>
      <c r="K95" s="228"/>
      <c r="L95" s="228"/>
      <c r="M95" s="228"/>
      <c r="N95" s="228"/>
      <c r="O95" s="228"/>
      <c r="P95" s="228"/>
      <c r="Q95" s="228"/>
      <c r="R95" s="228"/>
      <c r="S95" s="228"/>
      <c r="T95" s="228"/>
      <c r="U95" s="229"/>
      <c r="V95" s="225"/>
      <c r="W95" s="225"/>
      <c r="X95" s="225"/>
      <c r="Y95" s="225"/>
      <c r="Z95" s="225"/>
      <c r="AA95" s="226"/>
      <c r="AB95" s="226"/>
      <c r="AC95" s="226"/>
      <c r="AD95" s="226"/>
      <c r="AE95" s="226"/>
      <c r="AF95" s="226"/>
      <c r="AG95" s="226"/>
      <c r="AH95" s="226"/>
      <c r="AI95" s="226"/>
      <c r="AJ95" s="226"/>
      <c r="AK95" s="226"/>
      <c r="AL95" s="226"/>
      <c r="AM95" s="226"/>
      <c r="AN95" s="226"/>
      <c r="AO95" s="226"/>
      <c r="AP95" s="223"/>
      <c r="AQ95" s="223"/>
      <c r="AR95" s="223"/>
      <c r="AS95" s="223"/>
      <c r="AT95" s="223"/>
      <c r="AU95" s="223"/>
      <c r="AV95" s="223"/>
      <c r="AW95" s="223"/>
      <c r="AX95" s="223"/>
      <c r="AY95" s="223"/>
      <c r="AZ95" s="223"/>
      <c r="BA95" s="223"/>
    </row>
    <row r="96" spans="1:53">
      <c r="A96" s="109">
        <v>68</v>
      </c>
      <c r="B96" s="158"/>
      <c r="C96" s="109">
        <v>7</v>
      </c>
      <c r="D96" s="109"/>
      <c r="E96" s="224"/>
      <c r="F96" s="224"/>
      <c r="G96" s="224"/>
      <c r="H96" s="224"/>
      <c r="I96" s="224"/>
      <c r="J96" s="227"/>
      <c r="K96" s="228"/>
      <c r="L96" s="228"/>
      <c r="M96" s="228"/>
      <c r="N96" s="228"/>
      <c r="O96" s="228"/>
      <c r="P96" s="228"/>
      <c r="Q96" s="228"/>
      <c r="R96" s="228"/>
      <c r="S96" s="228"/>
      <c r="T96" s="228"/>
      <c r="U96" s="229"/>
      <c r="V96" s="225"/>
      <c r="W96" s="225"/>
      <c r="X96" s="225"/>
      <c r="Y96" s="225"/>
      <c r="Z96" s="225"/>
      <c r="AA96" s="226"/>
      <c r="AB96" s="226"/>
      <c r="AC96" s="226"/>
      <c r="AD96" s="226"/>
      <c r="AE96" s="226"/>
      <c r="AF96" s="226"/>
      <c r="AG96" s="226"/>
      <c r="AH96" s="226"/>
      <c r="AI96" s="226"/>
      <c r="AJ96" s="226"/>
      <c r="AK96" s="226"/>
      <c r="AL96" s="226"/>
      <c r="AM96" s="226"/>
      <c r="AN96" s="226"/>
      <c r="AO96" s="226"/>
      <c r="AP96" s="223"/>
      <c r="AQ96" s="223"/>
      <c r="AR96" s="223"/>
      <c r="AS96" s="223"/>
      <c r="AT96" s="223"/>
      <c r="AU96" s="223"/>
      <c r="AV96" s="223"/>
      <c r="AW96" s="223"/>
      <c r="AX96" s="223"/>
      <c r="AY96" s="223"/>
      <c r="AZ96" s="223"/>
      <c r="BA96" s="223"/>
    </row>
    <row r="97" spans="1:53">
      <c r="A97" s="109">
        <v>69</v>
      </c>
      <c r="B97" s="158"/>
      <c r="C97" s="109">
        <v>8</v>
      </c>
      <c r="D97" s="109"/>
      <c r="E97" s="224"/>
      <c r="F97" s="224"/>
      <c r="G97" s="224"/>
      <c r="H97" s="224"/>
      <c r="I97" s="224"/>
      <c r="J97" s="227"/>
      <c r="K97" s="228"/>
      <c r="L97" s="228"/>
      <c r="M97" s="228"/>
      <c r="N97" s="228"/>
      <c r="O97" s="228"/>
      <c r="P97" s="228"/>
      <c r="Q97" s="228"/>
      <c r="R97" s="228"/>
      <c r="S97" s="228"/>
      <c r="T97" s="228"/>
      <c r="U97" s="229"/>
      <c r="V97" s="225"/>
      <c r="W97" s="225"/>
      <c r="X97" s="225"/>
      <c r="Y97" s="225"/>
      <c r="Z97" s="225"/>
      <c r="AA97" s="226"/>
      <c r="AB97" s="226"/>
      <c r="AC97" s="226"/>
      <c r="AD97" s="226"/>
      <c r="AE97" s="226"/>
      <c r="AF97" s="226"/>
      <c r="AG97" s="226"/>
      <c r="AH97" s="226"/>
      <c r="AI97" s="226"/>
      <c r="AJ97" s="226"/>
      <c r="AK97" s="226"/>
      <c r="AL97" s="226"/>
      <c r="AM97" s="226"/>
      <c r="AN97" s="226"/>
      <c r="AO97" s="226"/>
      <c r="AP97" s="223"/>
      <c r="AQ97" s="223"/>
      <c r="AR97" s="223"/>
      <c r="AS97" s="223"/>
      <c r="AT97" s="223"/>
      <c r="AU97" s="223"/>
      <c r="AV97" s="223"/>
      <c r="AW97" s="223"/>
      <c r="AX97" s="223"/>
      <c r="AY97" s="223"/>
      <c r="AZ97" s="223"/>
      <c r="BA97" s="223"/>
    </row>
    <row r="98" spans="1:53">
      <c r="A98" s="109">
        <v>70</v>
      </c>
      <c r="B98" s="158"/>
      <c r="C98" s="109">
        <v>9</v>
      </c>
      <c r="D98" s="109"/>
      <c r="E98" s="224"/>
      <c r="F98" s="224"/>
      <c r="G98" s="224"/>
      <c r="H98" s="224"/>
      <c r="I98" s="224"/>
      <c r="J98" s="227"/>
      <c r="K98" s="228"/>
      <c r="L98" s="228"/>
      <c r="M98" s="228"/>
      <c r="N98" s="228"/>
      <c r="O98" s="228"/>
      <c r="P98" s="228"/>
      <c r="Q98" s="228"/>
      <c r="R98" s="228"/>
      <c r="S98" s="228"/>
      <c r="T98" s="228"/>
      <c r="U98" s="229"/>
      <c r="V98" s="225"/>
      <c r="W98" s="225"/>
      <c r="X98" s="225"/>
      <c r="Y98" s="225"/>
      <c r="Z98" s="225"/>
      <c r="AA98" s="226"/>
      <c r="AB98" s="226"/>
      <c r="AC98" s="226"/>
      <c r="AD98" s="226"/>
      <c r="AE98" s="226"/>
      <c r="AF98" s="226"/>
      <c r="AG98" s="226"/>
      <c r="AH98" s="226"/>
      <c r="AI98" s="226"/>
      <c r="AJ98" s="226"/>
      <c r="AK98" s="226"/>
      <c r="AL98" s="226"/>
      <c r="AM98" s="226"/>
      <c r="AN98" s="226"/>
      <c r="AO98" s="226"/>
      <c r="AP98" s="223"/>
      <c r="AQ98" s="223"/>
      <c r="AR98" s="223"/>
      <c r="AS98" s="223"/>
      <c r="AT98" s="223"/>
      <c r="AU98" s="223"/>
      <c r="AV98" s="223"/>
      <c r="AW98" s="223"/>
      <c r="AX98" s="223"/>
      <c r="AY98" s="223"/>
      <c r="AZ98" s="223"/>
      <c r="BA98" s="223"/>
    </row>
    <row r="99" spans="1:53">
      <c r="A99" s="109">
        <v>71</v>
      </c>
      <c r="B99" s="158"/>
      <c r="C99" s="109">
        <v>10</v>
      </c>
      <c r="D99" s="109"/>
      <c r="E99" s="224"/>
      <c r="F99" s="224"/>
      <c r="G99" s="224"/>
      <c r="H99" s="224"/>
      <c r="I99" s="224"/>
      <c r="J99" s="227"/>
      <c r="K99" s="228"/>
      <c r="L99" s="228"/>
      <c r="M99" s="228"/>
      <c r="N99" s="228"/>
      <c r="O99" s="228"/>
      <c r="P99" s="228"/>
      <c r="Q99" s="228"/>
      <c r="R99" s="228"/>
      <c r="S99" s="228"/>
      <c r="T99" s="228"/>
      <c r="U99" s="229"/>
      <c r="V99" s="225"/>
      <c r="W99" s="225"/>
      <c r="X99" s="225"/>
      <c r="Y99" s="225"/>
      <c r="Z99" s="225"/>
      <c r="AA99" s="226"/>
      <c r="AB99" s="226"/>
      <c r="AC99" s="226"/>
      <c r="AD99" s="226"/>
      <c r="AE99" s="226"/>
      <c r="AF99" s="226"/>
      <c r="AG99" s="226"/>
      <c r="AH99" s="226"/>
      <c r="AI99" s="226"/>
      <c r="AJ99" s="226"/>
      <c r="AK99" s="226"/>
      <c r="AL99" s="226"/>
      <c r="AM99" s="226"/>
      <c r="AN99" s="226"/>
      <c r="AO99" s="226"/>
      <c r="AP99" s="223"/>
      <c r="AQ99" s="223"/>
      <c r="AR99" s="223"/>
      <c r="AS99" s="223"/>
      <c r="AT99" s="223"/>
      <c r="AU99" s="223"/>
      <c r="AV99" s="223"/>
      <c r="AW99" s="223"/>
      <c r="AX99" s="223"/>
      <c r="AY99" s="223"/>
      <c r="AZ99" s="223"/>
      <c r="BA99" s="223"/>
    </row>
    <row r="100" spans="1:53">
      <c r="A100" s="109">
        <v>72</v>
      </c>
      <c r="B100" s="158"/>
      <c r="C100" s="109">
        <v>11</v>
      </c>
      <c r="D100" s="109"/>
      <c r="E100" s="224"/>
      <c r="F100" s="224"/>
      <c r="G100" s="224"/>
      <c r="H100" s="224"/>
      <c r="I100" s="224"/>
      <c r="J100" s="227"/>
      <c r="K100" s="228"/>
      <c r="L100" s="228"/>
      <c r="M100" s="228"/>
      <c r="N100" s="228"/>
      <c r="O100" s="228"/>
      <c r="P100" s="228"/>
      <c r="Q100" s="228"/>
      <c r="R100" s="228"/>
      <c r="S100" s="228"/>
      <c r="T100" s="228"/>
      <c r="U100" s="229"/>
      <c r="V100" s="225"/>
      <c r="W100" s="225"/>
      <c r="X100" s="225"/>
      <c r="Y100" s="225"/>
      <c r="Z100" s="225"/>
      <c r="AA100" s="226"/>
      <c r="AB100" s="226"/>
      <c r="AC100" s="226"/>
      <c r="AD100" s="226"/>
      <c r="AE100" s="226"/>
      <c r="AF100" s="226"/>
      <c r="AG100" s="226"/>
      <c r="AH100" s="226"/>
      <c r="AI100" s="226"/>
      <c r="AJ100" s="226"/>
      <c r="AK100" s="226"/>
      <c r="AL100" s="226"/>
      <c r="AM100" s="226"/>
      <c r="AN100" s="226"/>
      <c r="AO100" s="226"/>
      <c r="AP100" s="223"/>
      <c r="AQ100" s="223"/>
      <c r="AR100" s="223"/>
      <c r="AS100" s="223"/>
      <c r="AT100" s="223"/>
      <c r="AU100" s="223"/>
      <c r="AV100" s="223"/>
      <c r="AW100" s="223"/>
      <c r="AX100" s="223"/>
      <c r="AY100" s="223"/>
      <c r="AZ100" s="223"/>
      <c r="BA100" s="223"/>
    </row>
    <row r="101" spans="1:53">
      <c r="A101" s="109">
        <v>73</v>
      </c>
      <c r="B101" s="158"/>
      <c r="C101" s="109">
        <v>12</v>
      </c>
      <c r="D101" s="109"/>
      <c r="E101" s="224"/>
      <c r="F101" s="224"/>
      <c r="G101" s="224"/>
      <c r="H101" s="224"/>
      <c r="I101" s="224"/>
      <c r="J101" s="227"/>
      <c r="K101" s="228"/>
      <c r="L101" s="228"/>
      <c r="M101" s="228"/>
      <c r="N101" s="228"/>
      <c r="O101" s="228"/>
      <c r="P101" s="228"/>
      <c r="Q101" s="228"/>
      <c r="R101" s="228"/>
      <c r="S101" s="228"/>
      <c r="T101" s="228"/>
      <c r="U101" s="229"/>
      <c r="V101" s="225"/>
      <c r="W101" s="225"/>
      <c r="X101" s="225"/>
      <c r="Y101" s="225"/>
      <c r="Z101" s="225"/>
      <c r="AA101" s="226"/>
      <c r="AB101" s="226"/>
      <c r="AC101" s="226"/>
      <c r="AD101" s="226"/>
      <c r="AE101" s="226"/>
      <c r="AF101" s="226"/>
      <c r="AG101" s="226"/>
      <c r="AH101" s="226"/>
      <c r="AI101" s="226"/>
      <c r="AJ101" s="226"/>
      <c r="AK101" s="226"/>
      <c r="AL101" s="226"/>
      <c r="AM101" s="226"/>
      <c r="AN101" s="226"/>
      <c r="AO101" s="226"/>
      <c r="AP101" s="223"/>
      <c r="AQ101" s="223"/>
      <c r="AR101" s="223"/>
      <c r="AS101" s="223"/>
      <c r="AT101" s="223"/>
      <c r="AU101" s="223"/>
      <c r="AV101" s="223"/>
      <c r="AW101" s="223"/>
      <c r="AX101" s="223"/>
      <c r="AY101" s="223"/>
      <c r="AZ101" s="223"/>
      <c r="BA101" s="223"/>
    </row>
    <row r="102" spans="1:53">
      <c r="A102" s="101" t="s">
        <v>228</v>
      </c>
      <c r="B102" s="102"/>
      <c r="C102" s="102"/>
      <c r="D102" s="102"/>
      <c r="E102" s="102"/>
      <c r="F102" s="102"/>
      <c r="G102" s="102"/>
      <c r="H102" s="102"/>
      <c r="I102" s="102"/>
      <c r="J102" s="102"/>
      <c r="K102" s="102"/>
      <c r="L102" s="102"/>
      <c r="M102" s="102"/>
      <c r="N102" s="102"/>
      <c r="O102" s="102"/>
      <c r="P102" s="102"/>
      <c r="Q102" s="102"/>
      <c r="R102" s="102"/>
      <c r="S102" s="102"/>
      <c r="T102" s="102"/>
      <c r="U102" s="102"/>
      <c r="V102" s="102"/>
      <c r="W102" s="102"/>
      <c r="X102" s="102"/>
      <c r="Y102" s="102"/>
      <c r="Z102" s="102"/>
      <c r="AA102" s="102"/>
      <c r="AB102" s="102"/>
      <c r="AC102" s="102"/>
      <c r="AD102" s="102"/>
      <c r="AE102" s="102"/>
      <c r="AF102" s="102"/>
      <c r="AG102" s="102"/>
      <c r="AH102" s="102"/>
      <c r="AI102" s="102"/>
      <c r="AJ102" s="102"/>
      <c r="AK102" s="102"/>
      <c r="AL102" s="102"/>
      <c r="AM102" s="102"/>
      <c r="AN102" s="102"/>
      <c r="AO102" s="102"/>
      <c r="AP102" s="102"/>
      <c r="AQ102" s="102"/>
      <c r="AR102" s="102"/>
      <c r="AS102" s="102"/>
      <c r="AT102" s="102"/>
      <c r="AU102" s="102"/>
      <c r="AV102" s="102"/>
      <c r="AW102" s="102"/>
      <c r="AX102" s="102"/>
      <c r="AY102" s="102"/>
      <c r="AZ102" s="102"/>
      <c r="BA102" s="102"/>
    </row>
    <row r="103" spans="1:53">
      <c r="A103" s="109">
        <v>74</v>
      </c>
      <c r="B103" s="109"/>
      <c r="C103" s="119" t="s">
        <v>229</v>
      </c>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20" t="s">
        <v>45</v>
      </c>
      <c r="AH103" s="120"/>
      <c r="AI103" s="120"/>
      <c r="AJ103" s="120"/>
      <c r="AK103" s="120"/>
      <c r="AL103" s="120"/>
      <c r="AM103" s="120"/>
      <c r="AN103" s="120"/>
      <c r="AO103" s="120"/>
      <c r="AP103" s="120"/>
      <c r="AQ103" s="120"/>
      <c r="AR103" s="120"/>
      <c r="AS103" s="120"/>
      <c r="AT103" s="120"/>
      <c r="AU103" s="120"/>
      <c r="AV103" s="120"/>
      <c r="AW103" s="120"/>
      <c r="AX103" s="120"/>
      <c r="AY103" s="120"/>
      <c r="AZ103" s="120"/>
      <c r="BA103" s="120"/>
    </row>
    <row r="104" spans="1:53">
      <c r="A104" s="109">
        <v>75</v>
      </c>
      <c r="B104" s="109"/>
      <c r="C104" s="119" t="s">
        <v>230</v>
      </c>
      <c r="D104" s="119"/>
      <c r="E104" s="119"/>
      <c r="F104" s="119"/>
      <c r="G104" s="119"/>
      <c r="H104" s="119"/>
      <c r="I104" s="119"/>
      <c r="J104" s="119"/>
      <c r="K104" s="119"/>
      <c r="L104" s="119"/>
      <c r="M104" s="124"/>
      <c r="N104" s="124"/>
      <c r="O104" s="124"/>
      <c r="P104" s="124"/>
      <c r="Q104" s="124"/>
      <c r="R104" s="124"/>
      <c r="S104" s="124"/>
      <c r="T104" s="124"/>
      <c r="U104" s="124"/>
      <c r="V104" s="124"/>
      <c r="W104" s="124"/>
      <c r="X104" s="124"/>
      <c r="Y104" s="124"/>
      <c r="Z104" s="124"/>
      <c r="AA104" s="124"/>
      <c r="AB104" s="124"/>
      <c r="AC104" s="124"/>
      <c r="AD104" s="124"/>
      <c r="AE104" s="124"/>
      <c r="AF104" s="124"/>
      <c r="AG104" s="120" t="s">
        <v>265</v>
      </c>
      <c r="AH104" s="120"/>
      <c r="AI104" s="120"/>
      <c r="AJ104" s="120"/>
      <c r="AK104" s="120"/>
      <c r="AL104" s="120"/>
      <c r="AM104" s="120"/>
      <c r="AN104" s="120"/>
      <c r="AO104" s="120"/>
      <c r="AP104" s="120"/>
      <c r="AQ104" s="120"/>
      <c r="AR104" s="120"/>
      <c r="AS104" s="120"/>
      <c r="AT104" s="120"/>
      <c r="AU104" s="120"/>
      <c r="AV104" s="120"/>
      <c r="AW104" s="120"/>
      <c r="AX104" s="120"/>
      <c r="AY104" s="120"/>
      <c r="AZ104" s="120"/>
      <c r="BA104" s="120"/>
    </row>
    <row r="105" spans="1:53">
      <c r="A105" s="109">
        <v>76</v>
      </c>
      <c r="B105" s="109"/>
      <c r="C105" s="119" t="s">
        <v>315</v>
      </c>
      <c r="D105" s="119"/>
      <c r="E105" s="119"/>
      <c r="F105" s="119"/>
      <c r="G105" s="119"/>
      <c r="H105" s="119"/>
      <c r="I105" s="119"/>
      <c r="J105" s="119"/>
      <c r="K105" s="119"/>
      <c r="L105" s="119"/>
      <c r="M105" s="119" t="s">
        <v>415</v>
      </c>
      <c r="N105" s="119"/>
      <c r="O105" s="119"/>
      <c r="P105" s="119"/>
      <c r="Q105" s="119"/>
      <c r="R105" s="119"/>
      <c r="S105" s="119"/>
      <c r="T105" s="119"/>
      <c r="U105" s="119"/>
      <c r="V105" s="119"/>
      <c r="W105" s="119"/>
      <c r="X105" s="119"/>
      <c r="Y105" s="119"/>
      <c r="Z105" s="119"/>
      <c r="AA105" s="119"/>
      <c r="AB105" s="119"/>
      <c r="AC105" s="119"/>
      <c r="AD105" s="119"/>
      <c r="AE105" s="119"/>
      <c r="AF105" s="119"/>
      <c r="AG105" s="120" t="s">
        <v>231</v>
      </c>
      <c r="AH105" s="120"/>
      <c r="AI105" s="120"/>
      <c r="AJ105" s="120"/>
      <c r="AK105" s="120"/>
      <c r="AL105" s="120"/>
      <c r="AM105" s="120"/>
      <c r="AN105" s="120"/>
      <c r="AO105" s="120"/>
      <c r="AP105" s="120"/>
      <c r="AQ105" s="120"/>
      <c r="AR105" s="120"/>
      <c r="AS105" s="120"/>
      <c r="AT105" s="120"/>
      <c r="AU105" s="120"/>
      <c r="AV105" s="120"/>
      <c r="AW105" s="120"/>
      <c r="AX105" s="120"/>
      <c r="AY105" s="120"/>
      <c r="AZ105" s="120"/>
      <c r="BA105" s="120"/>
    </row>
    <row r="106" spans="1:53">
      <c r="A106" s="109">
        <v>77</v>
      </c>
      <c r="B106" s="109"/>
      <c r="C106" s="119" t="s">
        <v>316</v>
      </c>
      <c r="D106" s="119"/>
      <c r="E106" s="119"/>
      <c r="F106" s="119"/>
      <c r="G106" s="119"/>
      <c r="H106" s="119"/>
      <c r="I106" s="119"/>
      <c r="J106" s="119"/>
      <c r="K106" s="119"/>
      <c r="L106" s="119"/>
      <c r="M106" s="119" t="s">
        <v>388</v>
      </c>
      <c r="N106" s="119"/>
      <c r="O106" s="119"/>
      <c r="P106" s="119"/>
      <c r="Q106" s="119"/>
      <c r="R106" s="119"/>
      <c r="S106" s="119"/>
      <c r="T106" s="119"/>
      <c r="U106" s="119"/>
      <c r="V106" s="119"/>
      <c r="W106" s="119"/>
      <c r="X106" s="119"/>
      <c r="Y106" s="119"/>
      <c r="Z106" s="119"/>
      <c r="AA106" s="119"/>
      <c r="AB106" s="119"/>
      <c r="AC106" s="119"/>
      <c r="AD106" s="119"/>
      <c r="AE106" s="119"/>
      <c r="AF106" s="119"/>
      <c r="AG106" s="120" t="s">
        <v>47</v>
      </c>
      <c r="AH106" s="120"/>
      <c r="AI106" s="120"/>
      <c r="AJ106" s="120"/>
      <c r="AK106" s="120"/>
      <c r="AL106" s="120"/>
      <c r="AM106" s="120"/>
      <c r="AN106" s="120"/>
      <c r="AO106" s="120"/>
      <c r="AP106" s="120"/>
      <c r="AQ106" s="120"/>
      <c r="AR106" s="120"/>
      <c r="AS106" s="120"/>
      <c r="AT106" s="120"/>
      <c r="AU106" s="120"/>
      <c r="AV106" s="120"/>
      <c r="AW106" s="120"/>
      <c r="AX106" s="120"/>
      <c r="AY106" s="120"/>
      <c r="AZ106" s="120"/>
      <c r="BA106" s="120"/>
    </row>
    <row r="107" spans="1:53">
      <c r="A107" s="109">
        <v>78</v>
      </c>
      <c r="B107" s="109"/>
      <c r="C107" s="119" t="s">
        <v>317</v>
      </c>
      <c r="D107" s="119"/>
      <c r="E107" s="119"/>
      <c r="F107" s="119"/>
      <c r="G107" s="119"/>
      <c r="H107" s="119"/>
      <c r="I107" s="119"/>
      <c r="J107" s="119"/>
      <c r="K107" s="119"/>
      <c r="L107" s="119"/>
      <c r="M107" s="119" t="s">
        <v>389</v>
      </c>
      <c r="N107" s="119"/>
      <c r="O107" s="119"/>
      <c r="P107" s="119"/>
      <c r="Q107" s="119"/>
      <c r="R107" s="119"/>
      <c r="S107" s="119"/>
      <c r="T107" s="119"/>
      <c r="U107" s="119"/>
      <c r="V107" s="119"/>
      <c r="W107" s="119"/>
      <c r="X107" s="119"/>
      <c r="Y107" s="119"/>
      <c r="Z107" s="119"/>
      <c r="AA107" s="119"/>
      <c r="AB107" s="119"/>
      <c r="AC107" s="119"/>
      <c r="AD107" s="119"/>
      <c r="AE107" s="119"/>
      <c r="AF107" s="119"/>
      <c r="AG107" s="120" t="s">
        <v>47</v>
      </c>
      <c r="AH107" s="120"/>
      <c r="AI107" s="120"/>
      <c r="AJ107" s="120"/>
      <c r="AK107" s="120"/>
      <c r="AL107" s="120"/>
      <c r="AM107" s="120"/>
      <c r="AN107" s="120"/>
      <c r="AO107" s="120"/>
      <c r="AP107" s="120"/>
      <c r="AQ107" s="120"/>
      <c r="AR107" s="120"/>
      <c r="AS107" s="120"/>
      <c r="AT107" s="120"/>
      <c r="AU107" s="120"/>
      <c r="AV107" s="120"/>
      <c r="AW107" s="120"/>
      <c r="AX107" s="120"/>
      <c r="AY107" s="120"/>
      <c r="AZ107" s="120"/>
      <c r="BA107" s="120"/>
    </row>
    <row r="108" spans="1:53">
      <c r="A108" s="109">
        <v>79</v>
      </c>
      <c r="B108" s="109"/>
      <c r="C108" s="233" t="s">
        <v>28</v>
      </c>
      <c r="D108" s="234"/>
      <c r="E108" s="234"/>
      <c r="F108" s="234"/>
      <c r="G108" s="234"/>
      <c r="H108" s="234"/>
      <c r="I108" s="234"/>
      <c r="J108" s="234"/>
      <c r="K108" s="234"/>
      <c r="L108" s="235"/>
      <c r="M108" s="242"/>
      <c r="N108" s="243"/>
      <c r="O108" s="243"/>
      <c r="P108" s="243"/>
      <c r="Q108" s="243"/>
      <c r="R108" s="243"/>
      <c r="S108" s="243"/>
      <c r="T108" s="243"/>
      <c r="U108" s="243"/>
      <c r="V108" s="243"/>
      <c r="W108" s="243"/>
      <c r="X108" s="243"/>
      <c r="Y108" s="243"/>
      <c r="Z108" s="243"/>
      <c r="AA108" s="243"/>
      <c r="AB108" s="243"/>
      <c r="AC108" s="243"/>
      <c r="AD108" s="243"/>
      <c r="AE108" s="243"/>
      <c r="AF108" s="244"/>
      <c r="AG108" s="149" t="s">
        <v>48</v>
      </c>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row>
    <row r="109" spans="1:53">
      <c r="A109" s="109"/>
      <c r="B109" s="109"/>
      <c r="C109" s="236"/>
      <c r="D109" s="237"/>
      <c r="E109" s="237"/>
      <c r="F109" s="237"/>
      <c r="G109" s="237"/>
      <c r="H109" s="237"/>
      <c r="I109" s="237"/>
      <c r="J109" s="237"/>
      <c r="K109" s="237"/>
      <c r="L109" s="238"/>
      <c r="M109" s="245"/>
      <c r="N109" s="246"/>
      <c r="O109" s="246"/>
      <c r="P109" s="246"/>
      <c r="Q109" s="246"/>
      <c r="R109" s="246"/>
      <c r="S109" s="246"/>
      <c r="T109" s="246"/>
      <c r="U109" s="246"/>
      <c r="V109" s="246"/>
      <c r="W109" s="246"/>
      <c r="X109" s="246"/>
      <c r="Y109" s="246"/>
      <c r="Z109" s="246"/>
      <c r="AA109" s="246"/>
      <c r="AB109" s="246"/>
      <c r="AC109" s="246"/>
      <c r="AD109" s="246"/>
      <c r="AE109" s="246"/>
      <c r="AF109" s="247"/>
      <c r="AG109" s="151"/>
      <c r="AH109" s="152"/>
      <c r="AI109" s="152"/>
      <c r="AJ109" s="152"/>
      <c r="AK109" s="152"/>
      <c r="AL109" s="152"/>
      <c r="AM109" s="152"/>
      <c r="AN109" s="152"/>
      <c r="AO109" s="152"/>
      <c r="AP109" s="152"/>
      <c r="AQ109" s="152"/>
      <c r="AR109" s="152"/>
      <c r="AS109" s="152"/>
      <c r="AT109" s="152"/>
      <c r="AU109" s="152"/>
      <c r="AV109" s="152"/>
      <c r="AW109" s="152"/>
      <c r="AX109" s="152"/>
      <c r="AY109" s="152"/>
      <c r="AZ109" s="152"/>
      <c r="BA109" s="152"/>
    </row>
    <row r="110" spans="1:53">
      <c r="A110" s="109"/>
      <c r="B110" s="109"/>
      <c r="C110" s="239"/>
      <c r="D110" s="240"/>
      <c r="E110" s="240"/>
      <c r="F110" s="240"/>
      <c r="G110" s="240"/>
      <c r="H110" s="240"/>
      <c r="I110" s="240"/>
      <c r="J110" s="240"/>
      <c r="K110" s="240"/>
      <c r="L110" s="241"/>
      <c r="M110" s="248"/>
      <c r="N110" s="249"/>
      <c r="O110" s="249"/>
      <c r="P110" s="249"/>
      <c r="Q110" s="249"/>
      <c r="R110" s="249"/>
      <c r="S110" s="249"/>
      <c r="T110" s="249"/>
      <c r="U110" s="249"/>
      <c r="V110" s="249"/>
      <c r="W110" s="249"/>
      <c r="X110" s="249"/>
      <c r="Y110" s="249"/>
      <c r="Z110" s="249"/>
      <c r="AA110" s="249"/>
      <c r="AB110" s="249"/>
      <c r="AC110" s="249"/>
      <c r="AD110" s="249"/>
      <c r="AE110" s="249"/>
      <c r="AF110" s="250"/>
      <c r="AG110" s="153"/>
      <c r="AH110" s="154"/>
      <c r="AI110" s="154"/>
      <c r="AJ110" s="154"/>
      <c r="AK110" s="154"/>
      <c r="AL110" s="154"/>
      <c r="AM110" s="154"/>
      <c r="AN110" s="154"/>
      <c r="AO110" s="154"/>
      <c r="AP110" s="154"/>
      <c r="AQ110" s="154"/>
      <c r="AR110" s="154"/>
      <c r="AS110" s="154"/>
      <c r="AT110" s="154"/>
      <c r="AU110" s="154"/>
      <c r="AV110" s="154"/>
      <c r="AW110" s="154"/>
      <c r="AX110" s="154"/>
      <c r="AY110" s="154"/>
      <c r="AZ110" s="154"/>
      <c r="BA110" s="154"/>
    </row>
    <row r="111" spans="1:53">
      <c r="A111" s="101" t="s">
        <v>232</v>
      </c>
      <c r="B111" s="102"/>
      <c r="C111" s="102"/>
      <c r="D111" s="102"/>
      <c r="E111" s="102"/>
      <c r="F111" s="102"/>
      <c r="G111" s="102"/>
      <c r="H111" s="102"/>
      <c r="I111" s="102"/>
      <c r="J111" s="102"/>
      <c r="K111" s="102"/>
      <c r="L111" s="102"/>
      <c r="M111" s="102"/>
      <c r="N111" s="102"/>
      <c r="O111" s="102"/>
      <c r="P111" s="102"/>
      <c r="Q111" s="102"/>
      <c r="R111" s="102"/>
      <c r="S111" s="102"/>
      <c r="T111" s="102"/>
      <c r="U111" s="102"/>
      <c r="V111" s="102"/>
      <c r="W111" s="102"/>
      <c r="X111" s="102"/>
      <c r="Y111" s="102"/>
      <c r="Z111" s="102"/>
      <c r="AA111" s="102"/>
      <c r="AB111" s="102"/>
      <c r="AC111" s="102"/>
      <c r="AD111" s="102"/>
      <c r="AE111" s="102"/>
      <c r="AF111" s="102"/>
      <c r="AG111" s="102"/>
      <c r="AH111" s="102"/>
      <c r="AI111" s="102"/>
      <c r="AJ111" s="102"/>
      <c r="AK111" s="102"/>
      <c r="AL111" s="102"/>
      <c r="AM111" s="102"/>
      <c r="AN111" s="102"/>
      <c r="AO111" s="102"/>
      <c r="AP111" s="102"/>
      <c r="AQ111" s="102"/>
      <c r="AR111" s="102"/>
      <c r="AS111" s="102"/>
      <c r="AT111" s="102"/>
      <c r="AU111" s="102"/>
      <c r="AV111" s="102"/>
      <c r="AW111" s="102"/>
      <c r="AX111" s="102"/>
      <c r="AY111" s="102"/>
      <c r="AZ111" s="102"/>
      <c r="BA111" s="102"/>
    </row>
    <row r="112" spans="1:53">
      <c r="A112" s="101" t="s">
        <v>233</v>
      </c>
      <c r="B112" s="102"/>
      <c r="C112" s="102"/>
      <c r="D112" s="102"/>
      <c r="E112" s="102"/>
      <c r="F112" s="102"/>
      <c r="G112" s="102"/>
      <c r="H112" s="102"/>
      <c r="I112" s="102"/>
      <c r="J112" s="102"/>
      <c r="K112" s="102"/>
      <c r="L112" s="102"/>
      <c r="M112" s="102"/>
      <c r="N112" s="102"/>
      <c r="O112" s="102"/>
      <c r="P112" s="102"/>
      <c r="Q112" s="102"/>
      <c r="R112" s="102"/>
      <c r="S112" s="102"/>
      <c r="T112" s="102"/>
      <c r="U112" s="102"/>
      <c r="V112" s="102"/>
      <c r="W112" s="102"/>
      <c r="X112" s="102"/>
      <c r="Y112" s="102"/>
      <c r="Z112" s="102"/>
      <c r="AA112" s="102"/>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2"/>
      <c r="AY112" s="102"/>
      <c r="AZ112" s="102"/>
      <c r="BA112" s="102"/>
    </row>
    <row r="113" spans="1:53">
      <c r="A113" s="101" t="s">
        <v>234</v>
      </c>
      <c r="B113" s="102"/>
      <c r="C113" s="102"/>
      <c r="D113" s="10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c r="AA113" s="102"/>
      <c r="AB113" s="102"/>
      <c r="AC113" s="102"/>
      <c r="AD113" s="102"/>
      <c r="AE113" s="102"/>
      <c r="AF113" s="102"/>
      <c r="AG113" s="102"/>
      <c r="AH113" s="102"/>
      <c r="AI113" s="102"/>
      <c r="AJ113" s="102"/>
      <c r="AK113" s="102"/>
      <c r="AL113" s="102"/>
      <c r="AM113" s="102"/>
      <c r="AN113" s="102"/>
      <c r="AO113" s="102"/>
      <c r="AP113" s="102"/>
      <c r="AQ113" s="102"/>
      <c r="AR113" s="102"/>
      <c r="AS113" s="102"/>
      <c r="AT113" s="102"/>
      <c r="AU113" s="102"/>
      <c r="AV113" s="102"/>
      <c r="AW113" s="102"/>
      <c r="AX113" s="102"/>
      <c r="AY113" s="102"/>
      <c r="AZ113" s="102"/>
      <c r="BA113" s="102"/>
    </row>
    <row r="114" spans="1:53">
      <c r="A114" s="101" t="s">
        <v>235</v>
      </c>
      <c r="B114" s="102"/>
      <c r="C114" s="102"/>
      <c r="D114" s="102"/>
      <c r="E114" s="102"/>
      <c r="F114" s="102"/>
      <c r="G114" s="102"/>
      <c r="H114" s="102"/>
      <c r="I114" s="102"/>
      <c r="J114" s="102"/>
      <c r="K114" s="102"/>
      <c r="L114" s="102"/>
      <c r="M114" s="102"/>
      <c r="N114" s="102"/>
      <c r="O114" s="102"/>
      <c r="P114" s="102"/>
      <c r="Q114" s="102"/>
      <c r="R114" s="102"/>
      <c r="S114" s="102"/>
      <c r="T114" s="102"/>
      <c r="U114" s="102"/>
      <c r="V114" s="102"/>
      <c r="W114" s="102"/>
      <c r="X114" s="102"/>
      <c r="Y114" s="102"/>
      <c r="Z114" s="102"/>
      <c r="AA114" s="102"/>
      <c r="AB114" s="102"/>
      <c r="AC114" s="102"/>
      <c r="AD114" s="102"/>
      <c r="AE114" s="102"/>
      <c r="AF114" s="102"/>
      <c r="AG114" s="102"/>
      <c r="AH114" s="102"/>
      <c r="AI114" s="102"/>
      <c r="AJ114" s="102"/>
      <c r="AK114" s="102"/>
      <c r="AL114" s="102"/>
      <c r="AM114" s="102"/>
      <c r="AN114" s="102"/>
      <c r="AO114" s="102"/>
      <c r="AP114" s="102"/>
      <c r="AQ114" s="102"/>
      <c r="AR114" s="102"/>
      <c r="AS114" s="102"/>
      <c r="AT114" s="102"/>
      <c r="AU114" s="102"/>
      <c r="AV114" s="102"/>
      <c r="AW114" s="102"/>
      <c r="AX114" s="102"/>
      <c r="AY114" s="102"/>
      <c r="AZ114" s="102"/>
      <c r="BA114" s="102"/>
    </row>
    <row r="115" spans="1:53">
      <c r="A115" s="101" t="s">
        <v>236</v>
      </c>
      <c r="B115" s="102"/>
      <c r="C115" s="102"/>
      <c r="D115" s="102"/>
      <c r="E115" s="102"/>
      <c r="F115" s="102"/>
      <c r="G115" s="102"/>
      <c r="H115" s="102"/>
      <c r="I115" s="102"/>
      <c r="J115" s="102"/>
      <c r="K115" s="102"/>
      <c r="L115" s="102"/>
      <c r="M115" s="102"/>
      <c r="N115" s="102"/>
      <c r="O115" s="102"/>
      <c r="P115" s="102"/>
      <c r="Q115" s="102"/>
      <c r="R115" s="102"/>
      <c r="S115" s="102"/>
      <c r="T115" s="102"/>
      <c r="U115" s="102"/>
      <c r="V115" s="102"/>
      <c r="W115" s="102"/>
      <c r="X115" s="102"/>
      <c r="Y115" s="102"/>
      <c r="Z115" s="102"/>
      <c r="AA115" s="102"/>
      <c r="AB115" s="102"/>
      <c r="AC115" s="102"/>
      <c r="AD115" s="102"/>
      <c r="AE115" s="102"/>
      <c r="AF115" s="102"/>
      <c r="AG115" s="102"/>
      <c r="AH115" s="102"/>
      <c r="AI115" s="102"/>
      <c r="AJ115" s="102"/>
      <c r="AK115" s="102"/>
      <c r="AL115" s="102"/>
      <c r="AM115" s="102"/>
      <c r="AN115" s="102"/>
      <c r="AO115" s="102"/>
      <c r="AP115" s="102"/>
      <c r="AQ115" s="102"/>
      <c r="AR115" s="102"/>
      <c r="AS115" s="102"/>
      <c r="AT115" s="102"/>
      <c r="AU115" s="102"/>
      <c r="AV115" s="102"/>
      <c r="AW115" s="102"/>
      <c r="AX115" s="102"/>
      <c r="AY115" s="102"/>
      <c r="AZ115" s="102"/>
      <c r="BA115" s="102"/>
    </row>
    <row r="116" spans="1:53">
      <c r="A116" s="101" t="s">
        <v>237</v>
      </c>
      <c r="B116" s="102"/>
      <c r="C116" s="102"/>
      <c r="D116" s="102"/>
      <c r="E116" s="102"/>
      <c r="F116" s="102"/>
      <c r="G116" s="102"/>
      <c r="H116" s="102"/>
      <c r="I116" s="102"/>
      <c r="J116" s="102"/>
      <c r="K116" s="102"/>
      <c r="L116" s="102"/>
      <c r="M116" s="102"/>
      <c r="N116" s="102"/>
      <c r="O116" s="102"/>
      <c r="P116" s="102"/>
      <c r="Q116" s="102"/>
      <c r="R116" s="102"/>
      <c r="S116" s="102"/>
      <c r="T116" s="102"/>
      <c r="U116" s="102"/>
      <c r="V116" s="102"/>
      <c r="W116" s="102"/>
      <c r="X116" s="102"/>
      <c r="Y116" s="102"/>
      <c r="Z116" s="102"/>
      <c r="AA116" s="102"/>
      <c r="AB116" s="102"/>
      <c r="AC116" s="102"/>
      <c r="AD116" s="102"/>
      <c r="AE116" s="102"/>
      <c r="AF116" s="102"/>
      <c r="AG116" s="102"/>
      <c r="AH116" s="102"/>
      <c r="AI116" s="102"/>
      <c r="AJ116" s="102"/>
      <c r="AK116" s="102"/>
      <c r="AL116" s="102"/>
      <c r="AM116" s="102"/>
      <c r="AN116" s="102"/>
      <c r="AO116" s="102"/>
      <c r="AP116" s="102"/>
      <c r="AQ116" s="102"/>
      <c r="AR116" s="102"/>
      <c r="AS116" s="102"/>
      <c r="AT116" s="102"/>
      <c r="AU116" s="102"/>
      <c r="AV116" s="102"/>
      <c r="AW116" s="102"/>
      <c r="AX116" s="102"/>
      <c r="AY116" s="102"/>
      <c r="AZ116" s="102"/>
      <c r="BA116" s="102"/>
    </row>
    <row r="117" spans="1:53">
      <c r="A117" s="101" t="s">
        <v>249</v>
      </c>
      <c r="B117" s="102"/>
      <c r="C117" s="102"/>
      <c r="D117" s="102"/>
      <c r="E117" s="102"/>
      <c r="F117" s="102"/>
      <c r="G117" s="102"/>
      <c r="H117" s="102"/>
      <c r="I117" s="102"/>
      <c r="J117" s="102"/>
      <c r="K117" s="102"/>
      <c r="L117" s="102"/>
      <c r="M117" s="102"/>
      <c r="N117" s="102"/>
      <c r="O117" s="102"/>
      <c r="P117" s="102"/>
      <c r="Q117" s="102"/>
      <c r="R117" s="102"/>
      <c r="S117" s="102"/>
      <c r="T117" s="102"/>
      <c r="U117" s="102"/>
      <c r="V117" s="102"/>
      <c r="W117" s="102"/>
      <c r="X117" s="102"/>
      <c r="Y117" s="102"/>
      <c r="Z117" s="102"/>
      <c r="AA117" s="102"/>
      <c r="AB117" s="102"/>
      <c r="AC117" s="102"/>
      <c r="AD117" s="102"/>
      <c r="AE117" s="102"/>
      <c r="AF117" s="102"/>
      <c r="AG117" s="102"/>
      <c r="AH117" s="102"/>
      <c r="AI117" s="102"/>
      <c r="AJ117" s="102"/>
      <c r="AK117" s="102"/>
      <c r="AL117" s="102"/>
      <c r="AM117" s="102"/>
      <c r="AN117" s="102"/>
      <c r="AO117" s="102"/>
      <c r="AP117" s="102"/>
      <c r="AQ117" s="102"/>
      <c r="AR117" s="102"/>
      <c r="AS117" s="102"/>
      <c r="AT117" s="102"/>
      <c r="AU117" s="102"/>
      <c r="AV117" s="102"/>
      <c r="AW117" s="102"/>
      <c r="AX117" s="102"/>
      <c r="AY117" s="102"/>
      <c r="AZ117" s="102"/>
      <c r="BA117" s="102"/>
    </row>
    <row r="118" spans="1:53">
      <c r="A118" s="109">
        <v>80</v>
      </c>
      <c r="B118" s="109"/>
      <c r="C118" s="119" t="s">
        <v>56</v>
      </c>
      <c r="D118" s="119"/>
      <c r="E118" s="119"/>
      <c r="F118" s="119"/>
      <c r="G118" s="119"/>
      <c r="H118" s="119"/>
      <c r="I118" s="119"/>
      <c r="J118" s="119"/>
      <c r="K118" s="119"/>
      <c r="L118" s="119"/>
      <c r="M118" s="124">
        <v>45048</v>
      </c>
      <c r="N118" s="124"/>
      <c r="O118" s="124"/>
      <c r="P118" s="124"/>
      <c r="Q118" s="124"/>
      <c r="R118" s="124"/>
      <c r="S118" s="124"/>
      <c r="T118" s="124"/>
      <c r="U118" s="124"/>
      <c r="V118" s="124"/>
      <c r="W118" s="124"/>
      <c r="X118" s="124"/>
      <c r="Y118" s="124"/>
      <c r="Z118" s="124"/>
      <c r="AA118" s="124"/>
      <c r="AB118" s="124"/>
      <c r="AC118" s="124"/>
      <c r="AD118" s="124"/>
      <c r="AE118" s="124"/>
      <c r="AF118" s="124"/>
      <c r="AG118" s="120" t="s">
        <v>265</v>
      </c>
      <c r="AH118" s="120"/>
      <c r="AI118" s="120"/>
      <c r="AJ118" s="120"/>
      <c r="AK118" s="120"/>
      <c r="AL118" s="120"/>
      <c r="AM118" s="120"/>
      <c r="AN118" s="120"/>
      <c r="AO118" s="120"/>
      <c r="AP118" s="120"/>
      <c r="AQ118" s="120"/>
      <c r="AR118" s="120"/>
      <c r="AS118" s="120"/>
      <c r="AT118" s="120"/>
      <c r="AU118" s="120"/>
      <c r="AV118" s="120"/>
      <c r="AW118" s="120"/>
      <c r="AX118" s="120"/>
      <c r="AY118" s="120"/>
      <c r="AZ118" s="120"/>
      <c r="BA118" s="120"/>
    </row>
    <row r="119" spans="1:53">
      <c r="A119" s="109">
        <v>81</v>
      </c>
      <c r="B119" s="109"/>
      <c r="C119" s="119" t="s">
        <v>349</v>
      </c>
      <c r="D119" s="119"/>
      <c r="E119" s="119"/>
      <c r="F119" s="119"/>
      <c r="G119" s="119"/>
      <c r="H119" s="119"/>
      <c r="I119" s="119"/>
      <c r="J119" s="119"/>
      <c r="K119" s="119"/>
      <c r="L119" s="119"/>
      <c r="M119" s="124">
        <v>45197</v>
      </c>
      <c r="N119" s="124"/>
      <c r="O119" s="124"/>
      <c r="P119" s="124"/>
      <c r="Q119" s="124"/>
      <c r="R119" s="124"/>
      <c r="S119" s="124"/>
      <c r="T119" s="124"/>
      <c r="U119" s="124"/>
      <c r="V119" s="124"/>
      <c r="W119" s="124"/>
      <c r="X119" s="124"/>
      <c r="Y119" s="124"/>
      <c r="Z119" s="124"/>
      <c r="AA119" s="124"/>
      <c r="AB119" s="124"/>
      <c r="AC119" s="124"/>
      <c r="AD119" s="124"/>
      <c r="AE119" s="124"/>
      <c r="AF119" s="124"/>
      <c r="AG119" s="120" t="s">
        <v>265</v>
      </c>
      <c r="AH119" s="120"/>
      <c r="AI119" s="120"/>
      <c r="AJ119" s="120"/>
      <c r="AK119" s="120"/>
      <c r="AL119" s="120"/>
      <c r="AM119" s="120"/>
      <c r="AN119" s="120"/>
      <c r="AO119" s="120"/>
      <c r="AP119" s="120"/>
      <c r="AQ119" s="120"/>
      <c r="AR119" s="120"/>
      <c r="AS119" s="120"/>
      <c r="AT119" s="120"/>
      <c r="AU119" s="120"/>
      <c r="AV119" s="120"/>
      <c r="AW119" s="120"/>
      <c r="AX119" s="120"/>
      <c r="AY119" s="120"/>
      <c r="AZ119" s="120"/>
      <c r="BA119" s="120"/>
    </row>
    <row r="120" spans="1:53">
      <c r="A120" s="101" t="s">
        <v>248</v>
      </c>
      <c r="B120" s="102"/>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c r="AA120" s="102"/>
      <c r="AB120" s="102"/>
      <c r="AC120" s="102"/>
      <c r="AD120" s="102"/>
      <c r="AE120" s="102"/>
      <c r="AF120" s="102"/>
      <c r="AG120" s="102"/>
      <c r="AH120" s="102"/>
      <c r="AI120" s="102"/>
      <c r="AJ120" s="102"/>
      <c r="AK120" s="102"/>
      <c r="AL120" s="102"/>
      <c r="AM120" s="102"/>
      <c r="AN120" s="102"/>
      <c r="AO120" s="102"/>
      <c r="AP120" s="102"/>
      <c r="AQ120" s="102"/>
      <c r="AR120" s="102"/>
      <c r="AS120" s="102"/>
      <c r="AT120" s="102"/>
      <c r="AU120" s="102"/>
      <c r="AV120" s="102"/>
      <c r="AW120" s="102"/>
      <c r="AX120" s="102"/>
      <c r="AY120" s="102"/>
      <c r="AZ120" s="102"/>
      <c r="BA120" s="102"/>
    </row>
    <row r="121" spans="1:53">
      <c r="A121" s="109">
        <v>82</v>
      </c>
      <c r="B121" s="109"/>
      <c r="C121" s="119" t="s">
        <v>52</v>
      </c>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20" t="s">
        <v>53</v>
      </c>
      <c r="AH121" s="120"/>
      <c r="AI121" s="120"/>
      <c r="AJ121" s="120"/>
      <c r="AK121" s="120"/>
      <c r="AL121" s="120"/>
      <c r="AM121" s="120"/>
      <c r="AN121" s="120"/>
      <c r="AO121" s="120"/>
      <c r="AP121" s="120"/>
      <c r="AQ121" s="120"/>
      <c r="AR121" s="120"/>
      <c r="AS121" s="120"/>
      <c r="AT121" s="120"/>
      <c r="AU121" s="120"/>
      <c r="AV121" s="120"/>
      <c r="AW121" s="120"/>
      <c r="AX121" s="120"/>
      <c r="AY121" s="120"/>
      <c r="AZ121" s="120"/>
      <c r="BA121" s="120"/>
    </row>
    <row r="122" spans="1:53">
      <c r="A122" s="109">
        <v>83</v>
      </c>
      <c r="B122" s="109"/>
      <c r="C122" s="119" t="s">
        <v>350</v>
      </c>
      <c r="D122" s="119"/>
      <c r="E122" s="119"/>
      <c r="F122" s="119"/>
      <c r="G122" s="119"/>
      <c r="H122" s="119"/>
      <c r="I122" s="119"/>
      <c r="J122" s="119"/>
      <c r="K122" s="119"/>
      <c r="L122" s="119"/>
      <c r="M122" s="124">
        <v>45197</v>
      </c>
      <c r="N122" s="124"/>
      <c r="O122" s="124"/>
      <c r="P122" s="124"/>
      <c r="Q122" s="124"/>
      <c r="R122" s="124"/>
      <c r="S122" s="124"/>
      <c r="T122" s="124"/>
      <c r="U122" s="124"/>
      <c r="V122" s="124"/>
      <c r="W122" s="124"/>
      <c r="X122" s="124"/>
      <c r="Y122" s="124"/>
      <c r="Z122" s="124"/>
      <c r="AA122" s="124"/>
      <c r="AB122" s="124"/>
      <c r="AC122" s="124"/>
      <c r="AD122" s="124"/>
      <c r="AE122" s="124"/>
      <c r="AF122" s="124"/>
      <c r="AG122" s="120" t="s">
        <v>265</v>
      </c>
      <c r="AH122" s="120"/>
      <c r="AI122" s="120"/>
      <c r="AJ122" s="120"/>
      <c r="AK122" s="120"/>
      <c r="AL122" s="120"/>
      <c r="AM122" s="120"/>
      <c r="AN122" s="120"/>
      <c r="AO122" s="120"/>
      <c r="AP122" s="120"/>
      <c r="AQ122" s="120"/>
      <c r="AR122" s="120"/>
      <c r="AS122" s="120"/>
      <c r="AT122" s="120"/>
      <c r="AU122" s="120"/>
      <c r="AV122" s="120"/>
      <c r="AW122" s="120"/>
      <c r="AX122" s="120"/>
      <c r="AY122" s="120"/>
      <c r="AZ122" s="120"/>
      <c r="BA122" s="120"/>
    </row>
    <row r="123" spans="1:53">
      <c r="A123" s="109">
        <v>84</v>
      </c>
      <c r="B123" s="109"/>
      <c r="C123" s="119" t="s">
        <v>351</v>
      </c>
      <c r="D123" s="119"/>
      <c r="E123" s="119"/>
      <c r="F123" s="119"/>
      <c r="G123" s="119"/>
      <c r="H123" s="119"/>
      <c r="I123" s="119"/>
      <c r="J123" s="119"/>
      <c r="K123" s="119"/>
      <c r="L123" s="119"/>
      <c r="M123" s="231">
        <v>0.39583333333333331</v>
      </c>
      <c r="N123" s="119"/>
      <c r="O123" s="119"/>
      <c r="P123" s="119"/>
      <c r="Q123" s="119"/>
      <c r="R123" s="119"/>
      <c r="S123" s="119"/>
      <c r="T123" s="119"/>
      <c r="U123" s="119"/>
      <c r="V123" s="119"/>
      <c r="W123" s="119"/>
      <c r="X123" s="119"/>
      <c r="Y123" s="119"/>
      <c r="Z123" s="119"/>
      <c r="AA123" s="119"/>
      <c r="AB123" s="119"/>
      <c r="AC123" s="119"/>
      <c r="AD123" s="119"/>
      <c r="AE123" s="119"/>
      <c r="AF123" s="119"/>
      <c r="AG123" s="120" t="s">
        <v>272</v>
      </c>
      <c r="AH123" s="120"/>
      <c r="AI123" s="120"/>
      <c r="AJ123" s="120"/>
      <c r="AK123" s="120"/>
      <c r="AL123" s="120"/>
      <c r="AM123" s="120"/>
      <c r="AN123" s="120"/>
      <c r="AO123" s="120"/>
      <c r="AP123" s="120"/>
      <c r="AQ123" s="120"/>
      <c r="AR123" s="120"/>
      <c r="AS123" s="120"/>
      <c r="AT123" s="120"/>
      <c r="AU123" s="120"/>
      <c r="AV123" s="120"/>
      <c r="AW123" s="120"/>
      <c r="AX123" s="120"/>
      <c r="AY123" s="120"/>
      <c r="AZ123" s="120"/>
      <c r="BA123" s="120"/>
    </row>
    <row r="124" spans="1:53">
      <c r="A124" s="109">
        <v>85</v>
      </c>
      <c r="B124" s="109"/>
      <c r="C124" s="119" t="s">
        <v>49</v>
      </c>
      <c r="D124" s="119"/>
      <c r="E124" s="119"/>
      <c r="F124" s="119"/>
      <c r="G124" s="119"/>
      <c r="H124" s="119"/>
      <c r="I124" s="119"/>
      <c r="J124" s="119"/>
      <c r="K124" s="119"/>
      <c r="L124" s="119"/>
      <c r="M124" s="119" t="s">
        <v>400</v>
      </c>
      <c r="N124" s="119"/>
      <c r="O124" s="119"/>
      <c r="P124" s="119"/>
      <c r="Q124" s="119"/>
      <c r="R124" s="119"/>
      <c r="S124" s="119"/>
      <c r="T124" s="119"/>
      <c r="U124" s="119"/>
      <c r="V124" s="119"/>
      <c r="W124" s="119"/>
      <c r="X124" s="119"/>
      <c r="Y124" s="119"/>
      <c r="Z124" s="119"/>
      <c r="AA124" s="119"/>
      <c r="AB124" s="119"/>
      <c r="AC124" s="119"/>
      <c r="AD124" s="119"/>
      <c r="AE124" s="119"/>
      <c r="AF124" s="119"/>
      <c r="AG124" s="120" t="s">
        <v>298</v>
      </c>
      <c r="AH124" s="120"/>
      <c r="AI124" s="120"/>
      <c r="AJ124" s="120"/>
      <c r="AK124" s="120"/>
      <c r="AL124" s="120"/>
      <c r="AM124" s="120"/>
      <c r="AN124" s="120"/>
      <c r="AO124" s="120"/>
      <c r="AP124" s="120"/>
      <c r="AQ124" s="120"/>
      <c r="AR124" s="120"/>
      <c r="AS124" s="120"/>
      <c r="AT124" s="120"/>
      <c r="AU124" s="120"/>
      <c r="AV124" s="120"/>
      <c r="AW124" s="120"/>
      <c r="AX124" s="120"/>
      <c r="AY124" s="120"/>
      <c r="AZ124" s="120"/>
      <c r="BA124" s="120"/>
    </row>
    <row r="125" spans="1:53">
      <c r="A125" s="109">
        <v>86</v>
      </c>
      <c r="B125" s="109"/>
      <c r="C125" s="119" t="s">
        <v>50</v>
      </c>
      <c r="D125" s="119"/>
      <c r="E125" s="119"/>
      <c r="F125" s="119"/>
      <c r="G125" s="119"/>
      <c r="H125" s="119"/>
      <c r="I125" s="119"/>
      <c r="J125" s="119"/>
      <c r="K125" s="119"/>
      <c r="L125" s="119"/>
      <c r="M125" s="119" t="s">
        <v>401</v>
      </c>
      <c r="N125" s="119"/>
      <c r="O125" s="119"/>
      <c r="P125" s="119"/>
      <c r="Q125" s="119"/>
      <c r="R125" s="119"/>
      <c r="S125" s="119"/>
      <c r="T125" s="119"/>
      <c r="U125" s="119"/>
      <c r="V125" s="119"/>
      <c r="W125" s="119"/>
      <c r="X125" s="119"/>
      <c r="Y125" s="119"/>
      <c r="Z125" s="119"/>
      <c r="AA125" s="119"/>
      <c r="AB125" s="119"/>
      <c r="AC125" s="119"/>
      <c r="AD125" s="119"/>
      <c r="AE125" s="119"/>
      <c r="AF125" s="119"/>
      <c r="AG125" s="120" t="s">
        <v>51</v>
      </c>
      <c r="AH125" s="120"/>
      <c r="AI125" s="120"/>
      <c r="AJ125" s="120"/>
      <c r="AK125" s="120"/>
      <c r="AL125" s="120"/>
      <c r="AM125" s="120"/>
      <c r="AN125" s="120"/>
      <c r="AO125" s="120"/>
      <c r="AP125" s="120"/>
      <c r="AQ125" s="120"/>
      <c r="AR125" s="120"/>
      <c r="AS125" s="120"/>
      <c r="AT125" s="120"/>
      <c r="AU125" s="120"/>
      <c r="AV125" s="120"/>
      <c r="AW125" s="120"/>
      <c r="AX125" s="120"/>
      <c r="AY125" s="120"/>
      <c r="AZ125" s="120"/>
      <c r="BA125" s="120"/>
    </row>
    <row r="126" spans="1:53">
      <c r="A126" s="101" t="s">
        <v>238</v>
      </c>
      <c r="B126" s="102"/>
      <c r="C126" s="102"/>
      <c r="D126" s="102"/>
      <c r="E126" s="102"/>
      <c r="F126" s="102"/>
      <c r="G126" s="102"/>
      <c r="H126" s="102"/>
      <c r="I126" s="102"/>
      <c r="J126" s="102"/>
      <c r="K126" s="102"/>
      <c r="L126" s="102"/>
      <c r="M126" s="102"/>
      <c r="N126" s="102"/>
      <c r="O126" s="102"/>
      <c r="P126" s="102"/>
      <c r="Q126" s="102"/>
      <c r="R126" s="102"/>
      <c r="S126" s="102"/>
      <c r="T126" s="102"/>
      <c r="U126" s="102"/>
      <c r="V126" s="102"/>
      <c r="W126" s="102"/>
      <c r="X126" s="102"/>
      <c r="Y126" s="102"/>
      <c r="Z126" s="102"/>
      <c r="AA126" s="102"/>
      <c r="AB126" s="102"/>
      <c r="AC126" s="102"/>
      <c r="AD126" s="102"/>
      <c r="AE126" s="102"/>
      <c r="AF126" s="102"/>
      <c r="AG126" s="102"/>
      <c r="AH126" s="102"/>
      <c r="AI126" s="102"/>
      <c r="AJ126" s="102"/>
      <c r="AK126" s="102"/>
      <c r="AL126" s="102"/>
      <c r="AM126" s="102"/>
      <c r="AN126" s="102"/>
      <c r="AO126" s="102"/>
      <c r="AP126" s="102"/>
      <c r="AQ126" s="102"/>
      <c r="AR126" s="102"/>
      <c r="AS126" s="102"/>
      <c r="AT126" s="102"/>
      <c r="AU126" s="102"/>
      <c r="AV126" s="102"/>
      <c r="AW126" s="102"/>
      <c r="AX126" s="102"/>
      <c r="AY126" s="102"/>
      <c r="AZ126" s="102"/>
      <c r="BA126" s="102"/>
    </row>
    <row r="127" spans="1:53">
      <c r="A127" s="109">
        <v>87</v>
      </c>
      <c r="B127" s="109"/>
      <c r="C127" s="119" t="s">
        <v>250</v>
      </c>
      <c r="D127" s="119"/>
      <c r="E127" s="119"/>
      <c r="F127" s="119"/>
      <c r="G127" s="119"/>
      <c r="H127" s="119"/>
      <c r="I127" s="119"/>
      <c r="J127" s="119"/>
      <c r="K127" s="119"/>
      <c r="L127" s="119"/>
      <c r="M127" s="230">
        <v>21170000</v>
      </c>
      <c r="N127" s="230"/>
      <c r="O127" s="230"/>
      <c r="P127" s="230"/>
      <c r="Q127" s="230"/>
      <c r="R127" s="230"/>
      <c r="S127" s="230"/>
      <c r="T127" s="230"/>
      <c r="U127" s="230"/>
      <c r="V127" s="230"/>
      <c r="W127" s="230"/>
      <c r="X127" s="230"/>
      <c r="Y127" s="230"/>
      <c r="Z127" s="230"/>
      <c r="AA127" s="230"/>
      <c r="AB127" s="230"/>
      <c r="AC127" s="230"/>
      <c r="AD127" s="230"/>
      <c r="AE127" s="230"/>
      <c r="AF127" s="230"/>
      <c r="AG127" s="120" t="s">
        <v>305</v>
      </c>
      <c r="AH127" s="120"/>
      <c r="AI127" s="120"/>
      <c r="AJ127" s="120"/>
      <c r="AK127" s="120"/>
      <c r="AL127" s="120"/>
      <c r="AM127" s="120"/>
      <c r="AN127" s="120"/>
      <c r="AO127" s="120"/>
      <c r="AP127" s="120"/>
      <c r="AQ127" s="120"/>
      <c r="AR127" s="120"/>
      <c r="AS127" s="120"/>
      <c r="AT127" s="120"/>
      <c r="AU127" s="120"/>
      <c r="AV127" s="120"/>
      <c r="AW127" s="120"/>
      <c r="AX127" s="120"/>
      <c r="AY127" s="120"/>
      <c r="AZ127" s="120"/>
      <c r="BA127" s="120"/>
    </row>
    <row r="128" spans="1:53">
      <c r="A128" s="109">
        <v>88</v>
      </c>
      <c r="B128" s="109"/>
      <c r="C128" s="119" t="s">
        <v>251</v>
      </c>
      <c r="D128" s="119"/>
      <c r="E128" s="119"/>
      <c r="F128" s="119"/>
      <c r="G128" s="119"/>
      <c r="H128" s="119"/>
      <c r="I128" s="119"/>
      <c r="J128" s="119"/>
      <c r="K128" s="119"/>
      <c r="L128" s="119"/>
      <c r="M128" s="232">
        <v>0.1</v>
      </c>
      <c r="N128" s="232"/>
      <c r="O128" s="232"/>
      <c r="P128" s="232"/>
      <c r="Q128" s="232"/>
      <c r="R128" s="232"/>
      <c r="S128" s="232"/>
      <c r="T128" s="232"/>
      <c r="U128" s="232"/>
      <c r="V128" s="232"/>
      <c r="W128" s="232"/>
      <c r="X128" s="232"/>
      <c r="Y128" s="232"/>
      <c r="Z128" s="232"/>
      <c r="AA128" s="232"/>
      <c r="AB128" s="232"/>
      <c r="AC128" s="232"/>
      <c r="AD128" s="232"/>
      <c r="AE128" s="232"/>
      <c r="AF128" s="232"/>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c r="BA128" s="120"/>
    </row>
    <row r="129" spans="1:53">
      <c r="A129" s="109">
        <v>89</v>
      </c>
      <c r="B129" s="109"/>
      <c r="C129" s="119" t="s">
        <v>57</v>
      </c>
      <c r="D129" s="119"/>
      <c r="E129" s="119"/>
      <c r="F129" s="119"/>
      <c r="G129" s="119"/>
      <c r="H129" s="119"/>
      <c r="I129" s="119"/>
      <c r="J129" s="119"/>
      <c r="K129" s="119"/>
      <c r="L129" s="119"/>
      <c r="M129" s="119" t="s">
        <v>399</v>
      </c>
      <c r="N129" s="119"/>
      <c r="O129" s="119"/>
      <c r="P129" s="119"/>
      <c r="Q129" s="119"/>
      <c r="R129" s="119"/>
      <c r="S129" s="119"/>
      <c r="T129" s="119"/>
      <c r="U129" s="119"/>
      <c r="V129" s="119"/>
      <c r="W129" s="119"/>
      <c r="X129" s="119"/>
      <c r="Y129" s="119"/>
      <c r="Z129" s="119"/>
      <c r="AA129" s="119"/>
      <c r="AB129" s="119"/>
      <c r="AC129" s="119"/>
      <c r="AD129" s="119"/>
      <c r="AE129" s="119"/>
      <c r="AF129" s="119"/>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c r="BA129" s="120"/>
    </row>
    <row r="130" spans="1:53">
      <c r="A130" s="109">
        <v>90</v>
      </c>
      <c r="B130" s="109"/>
      <c r="C130" s="119" t="s">
        <v>58</v>
      </c>
      <c r="D130" s="119"/>
      <c r="E130" s="119"/>
      <c r="F130" s="119"/>
      <c r="G130" s="119"/>
      <c r="H130" s="119"/>
      <c r="I130" s="119"/>
      <c r="J130" s="119"/>
      <c r="K130" s="119"/>
      <c r="L130" s="119"/>
      <c r="M130" s="119" t="s">
        <v>402</v>
      </c>
      <c r="N130" s="119"/>
      <c r="O130" s="119"/>
      <c r="P130" s="119"/>
      <c r="Q130" s="119"/>
      <c r="R130" s="119"/>
      <c r="S130" s="119"/>
      <c r="T130" s="119"/>
      <c r="U130" s="119"/>
      <c r="V130" s="119"/>
      <c r="W130" s="119"/>
      <c r="X130" s="119"/>
      <c r="Y130" s="119"/>
      <c r="Z130" s="119"/>
      <c r="AA130" s="119"/>
      <c r="AB130" s="119"/>
      <c r="AC130" s="119"/>
      <c r="AD130" s="119"/>
      <c r="AE130" s="119"/>
      <c r="AF130" s="119"/>
      <c r="AG130" s="120" t="s">
        <v>51</v>
      </c>
      <c r="AH130" s="120"/>
      <c r="AI130" s="120"/>
      <c r="AJ130" s="120"/>
      <c r="AK130" s="120"/>
      <c r="AL130" s="120"/>
      <c r="AM130" s="120"/>
      <c r="AN130" s="120"/>
      <c r="AO130" s="120"/>
      <c r="AP130" s="120"/>
      <c r="AQ130" s="120"/>
      <c r="AR130" s="120"/>
      <c r="AS130" s="120"/>
      <c r="AT130" s="120"/>
      <c r="AU130" s="120"/>
      <c r="AV130" s="120"/>
      <c r="AW130" s="120"/>
      <c r="AX130" s="120"/>
      <c r="AY130" s="120"/>
      <c r="AZ130" s="120"/>
      <c r="BA130" s="120"/>
    </row>
    <row r="131" spans="1:53">
      <c r="A131" s="109">
        <v>91</v>
      </c>
      <c r="B131" s="109"/>
      <c r="C131" s="119" t="s">
        <v>59</v>
      </c>
      <c r="D131" s="119"/>
      <c r="E131" s="119"/>
      <c r="F131" s="119"/>
      <c r="G131" s="119"/>
      <c r="H131" s="119"/>
      <c r="I131" s="119"/>
      <c r="J131" s="119"/>
      <c r="K131" s="119"/>
      <c r="L131" s="119"/>
      <c r="M131" s="119" t="s">
        <v>403</v>
      </c>
      <c r="N131" s="119"/>
      <c r="O131" s="119"/>
      <c r="P131" s="119"/>
      <c r="Q131" s="119"/>
      <c r="R131" s="119"/>
      <c r="S131" s="119"/>
      <c r="T131" s="119"/>
      <c r="U131" s="119"/>
      <c r="V131" s="119"/>
      <c r="W131" s="119"/>
      <c r="X131" s="119"/>
      <c r="Y131" s="119"/>
      <c r="Z131" s="119"/>
      <c r="AA131" s="119"/>
      <c r="AB131" s="119"/>
      <c r="AC131" s="119"/>
      <c r="AD131" s="119"/>
      <c r="AE131" s="119"/>
      <c r="AF131" s="119"/>
      <c r="AG131" s="120" t="s">
        <v>51</v>
      </c>
      <c r="AH131" s="120"/>
      <c r="AI131" s="120"/>
      <c r="AJ131" s="120"/>
      <c r="AK131" s="120"/>
      <c r="AL131" s="120"/>
      <c r="AM131" s="120"/>
      <c r="AN131" s="120"/>
      <c r="AO131" s="120"/>
      <c r="AP131" s="120"/>
      <c r="AQ131" s="120"/>
      <c r="AR131" s="120"/>
      <c r="AS131" s="120"/>
      <c r="AT131" s="120"/>
      <c r="AU131" s="120"/>
      <c r="AV131" s="120"/>
      <c r="AW131" s="120"/>
      <c r="AX131" s="120"/>
      <c r="AY131" s="120"/>
      <c r="AZ131" s="120"/>
      <c r="BA131" s="120"/>
    </row>
    <row r="132" spans="1:53">
      <c r="A132" s="109">
        <v>92</v>
      </c>
      <c r="B132" s="109"/>
      <c r="C132" s="119" t="s">
        <v>60</v>
      </c>
      <c r="D132" s="119"/>
      <c r="E132" s="119"/>
      <c r="F132" s="119"/>
      <c r="G132" s="119"/>
      <c r="H132" s="119"/>
      <c r="I132" s="119"/>
      <c r="J132" s="119"/>
      <c r="K132" s="119"/>
      <c r="L132" s="119"/>
      <c r="M132" s="119" t="s">
        <v>404</v>
      </c>
      <c r="N132" s="119"/>
      <c r="O132" s="119"/>
      <c r="P132" s="119"/>
      <c r="Q132" s="119"/>
      <c r="R132" s="119"/>
      <c r="S132" s="119"/>
      <c r="T132" s="119"/>
      <c r="U132" s="119"/>
      <c r="V132" s="119"/>
      <c r="W132" s="119"/>
      <c r="X132" s="119"/>
      <c r="Y132" s="119"/>
      <c r="Z132" s="119"/>
      <c r="AA132" s="119"/>
      <c r="AB132" s="119"/>
      <c r="AC132" s="119"/>
      <c r="AD132" s="119"/>
      <c r="AE132" s="119"/>
      <c r="AF132" s="119"/>
      <c r="AG132" s="120" t="s">
        <v>51</v>
      </c>
      <c r="AH132" s="120"/>
      <c r="AI132" s="120"/>
      <c r="AJ132" s="120"/>
      <c r="AK132" s="120"/>
      <c r="AL132" s="120"/>
      <c r="AM132" s="120"/>
      <c r="AN132" s="120"/>
      <c r="AO132" s="120"/>
      <c r="AP132" s="120"/>
      <c r="AQ132" s="120"/>
      <c r="AR132" s="120"/>
      <c r="AS132" s="120"/>
      <c r="AT132" s="120"/>
      <c r="AU132" s="120"/>
      <c r="AV132" s="120"/>
      <c r="AW132" s="120"/>
      <c r="AX132" s="120"/>
      <c r="AY132" s="120"/>
      <c r="AZ132" s="120"/>
      <c r="BA132" s="120"/>
    </row>
    <row r="133" spans="1:53">
      <c r="A133" s="109">
        <v>93</v>
      </c>
      <c r="B133" s="109"/>
      <c r="C133" s="119" t="s">
        <v>61</v>
      </c>
      <c r="D133" s="119"/>
      <c r="E133" s="119"/>
      <c r="F133" s="119"/>
      <c r="G133" s="119"/>
      <c r="H133" s="119"/>
      <c r="I133" s="119"/>
      <c r="J133" s="119"/>
      <c r="K133" s="119"/>
      <c r="L133" s="119"/>
      <c r="M133" s="119" t="s">
        <v>407</v>
      </c>
      <c r="N133" s="119"/>
      <c r="O133" s="119"/>
      <c r="P133" s="119"/>
      <c r="Q133" s="119"/>
      <c r="R133" s="119"/>
      <c r="S133" s="119"/>
      <c r="T133" s="119"/>
      <c r="U133" s="119"/>
      <c r="V133" s="119"/>
      <c r="W133" s="119"/>
      <c r="X133" s="119"/>
      <c r="Y133" s="119"/>
      <c r="Z133" s="119"/>
      <c r="AA133" s="119"/>
      <c r="AB133" s="119"/>
      <c r="AC133" s="119"/>
      <c r="AD133" s="119"/>
      <c r="AE133" s="119"/>
      <c r="AF133" s="119"/>
      <c r="AG133" s="120"/>
      <c r="AH133" s="120"/>
      <c r="AI133" s="120"/>
      <c r="AJ133" s="120"/>
      <c r="AK133" s="120"/>
      <c r="AL133" s="120"/>
      <c r="AM133" s="120"/>
      <c r="AN133" s="120"/>
      <c r="AO133" s="120"/>
      <c r="AP133" s="120"/>
      <c r="AQ133" s="120"/>
      <c r="AR133" s="120"/>
      <c r="AS133" s="120"/>
      <c r="AT133" s="120"/>
      <c r="AU133" s="120"/>
      <c r="AV133" s="120"/>
      <c r="AW133" s="120"/>
      <c r="AX133" s="120"/>
      <c r="AY133" s="120"/>
      <c r="AZ133" s="120"/>
      <c r="BA133" s="120"/>
    </row>
    <row r="134" spans="1:53">
      <c r="A134" s="3" t="s">
        <v>62</v>
      </c>
    </row>
  </sheetData>
  <mergeCells count="513">
    <mergeCell ref="AG36:BA36"/>
    <mergeCell ref="A37:B37"/>
    <mergeCell ref="C37:L37"/>
    <mergeCell ref="A54:B54"/>
    <mergeCell ref="AG54:BA54"/>
    <mergeCell ref="I52:L52"/>
    <mergeCell ref="I53:L53"/>
    <mergeCell ref="I54:L54"/>
    <mergeCell ref="C50:H50"/>
    <mergeCell ref="C51:H51"/>
    <mergeCell ref="A52:B52"/>
    <mergeCell ref="A53:B53"/>
    <mergeCell ref="C53:H53"/>
    <mergeCell ref="C54:H54"/>
    <mergeCell ref="AG53:BA53"/>
    <mergeCell ref="M53:O53"/>
    <mergeCell ref="M54:O54"/>
    <mergeCell ref="P50:AF50"/>
    <mergeCell ref="AG37:BA37"/>
    <mergeCell ref="P53:AF53"/>
    <mergeCell ref="P54:AF54"/>
    <mergeCell ref="A36:B36"/>
    <mergeCell ref="C36:L36"/>
    <mergeCell ref="M37:AF37"/>
    <mergeCell ref="A35:B35"/>
    <mergeCell ref="M51:O51"/>
    <mergeCell ref="M52:O52"/>
    <mergeCell ref="A50:B50"/>
    <mergeCell ref="AG50:BA50"/>
    <mergeCell ref="A51:B51"/>
    <mergeCell ref="AG51:BA51"/>
    <mergeCell ref="AG52:BA52"/>
    <mergeCell ref="I50:L50"/>
    <mergeCell ref="I51:L51"/>
    <mergeCell ref="P51:AF51"/>
    <mergeCell ref="P52:AF52"/>
    <mergeCell ref="C52:H52"/>
    <mergeCell ref="M50:O50"/>
    <mergeCell ref="A38:B38"/>
    <mergeCell ref="C38:L38"/>
    <mergeCell ref="M38:AF38"/>
    <mergeCell ref="AG38:BA38"/>
    <mergeCell ref="A39:B39"/>
    <mergeCell ref="C39:L39"/>
    <mergeCell ref="C35:L35"/>
    <mergeCell ref="M35:AF35"/>
    <mergeCell ref="AG35:BA35"/>
    <mergeCell ref="M36:AF36"/>
    <mergeCell ref="C132:L132"/>
    <mergeCell ref="M132:AF132"/>
    <mergeCell ref="AG132:BA132"/>
    <mergeCell ref="A130:B130"/>
    <mergeCell ref="C130:L130"/>
    <mergeCell ref="M130:AF130"/>
    <mergeCell ref="AG130:BA130"/>
    <mergeCell ref="J97:U97"/>
    <mergeCell ref="A125:B125"/>
    <mergeCell ref="C125:L125"/>
    <mergeCell ref="M125:AF125"/>
    <mergeCell ref="A113:BA113"/>
    <mergeCell ref="A114:BA114"/>
    <mergeCell ref="A115:BA115"/>
    <mergeCell ref="A108:B110"/>
    <mergeCell ref="C108:L110"/>
    <mergeCell ref="M108:AF110"/>
    <mergeCell ref="AG108:BA110"/>
    <mergeCell ref="A111:BA111"/>
    <mergeCell ref="A112:BA112"/>
    <mergeCell ref="A106:B106"/>
    <mergeCell ref="C106:L106"/>
    <mergeCell ref="M106:AF106"/>
    <mergeCell ref="AG106:BA106"/>
    <mergeCell ref="A122:B122"/>
    <mergeCell ref="C122:L122"/>
    <mergeCell ref="M122:AF122"/>
    <mergeCell ref="AG122:BA122"/>
    <mergeCell ref="C121:L121"/>
    <mergeCell ref="A117:BA117"/>
    <mergeCell ref="M121:AF121"/>
    <mergeCell ref="AG121:BA121"/>
    <mergeCell ref="A133:B133"/>
    <mergeCell ref="C133:L133"/>
    <mergeCell ref="M133:AF133"/>
    <mergeCell ref="AG133:BA133"/>
    <mergeCell ref="C129:L129"/>
    <mergeCell ref="M129:AF129"/>
    <mergeCell ref="AG129:BA129"/>
    <mergeCell ref="A128:B128"/>
    <mergeCell ref="C128:L128"/>
    <mergeCell ref="M128:AF128"/>
    <mergeCell ref="AG128:BA128"/>
    <mergeCell ref="A131:B131"/>
    <mergeCell ref="C131:L131"/>
    <mergeCell ref="M131:AF131"/>
    <mergeCell ref="AG131:BA131"/>
    <mergeCell ref="A132:B132"/>
    <mergeCell ref="A118:B118"/>
    <mergeCell ref="C118:L118"/>
    <mergeCell ref="M118:AF118"/>
    <mergeCell ref="AG118:BA118"/>
    <mergeCell ref="A121:B121"/>
    <mergeCell ref="J92:U92"/>
    <mergeCell ref="J93:U93"/>
    <mergeCell ref="M39:AF39"/>
    <mergeCell ref="AG39:BA39"/>
    <mergeCell ref="A119:B119"/>
    <mergeCell ref="C119:L119"/>
    <mergeCell ref="M119:AF119"/>
    <mergeCell ref="AG119:BA119"/>
    <mergeCell ref="A116:BA116"/>
    <mergeCell ref="A120:BA120"/>
    <mergeCell ref="A107:B107"/>
    <mergeCell ref="C107:L107"/>
    <mergeCell ref="M107:AF107"/>
    <mergeCell ref="AG107:BA107"/>
    <mergeCell ref="A104:B104"/>
    <mergeCell ref="C104:L104"/>
    <mergeCell ref="M104:AF104"/>
    <mergeCell ref="AG104:BA104"/>
    <mergeCell ref="A105:B105"/>
    <mergeCell ref="A127:B127"/>
    <mergeCell ref="C127:L127"/>
    <mergeCell ref="M127:AF127"/>
    <mergeCell ref="AG127:BA127"/>
    <mergeCell ref="A129:B129"/>
    <mergeCell ref="A123:B123"/>
    <mergeCell ref="C123:L123"/>
    <mergeCell ref="M124:AF124"/>
    <mergeCell ref="AG124:BA124"/>
    <mergeCell ref="A126:BA126"/>
    <mergeCell ref="AG125:BA125"/>
    <mergeCell ref="M123:AF123"/>
    <mergeCell ref="AG123:BA123"/>
    <mergeCell ref="A124:B124"/>
    <mergeCell ref="C124:L124"/>
    <mergeCell ref="C105:L105"/>
    <mergeCell ref="M105:AF105"/>
    <mergeCell ref="AG105:BA105"/>
    <mergeCell ref="A102:BA102"/>
    <mergeCell ref="A103:B103"/>
    <mergeCell ref="C103:L103"/>
    <mergeCell ref="M103:AF103"/>
    <mergeCell ref="AG103:BA103"/>
    <mergeCell ref="AR100:AS100"/>
    <mergeCell ref="AT100:AU100"/>
    <mergeCell ref="AV100:AW100"/>
    <mergeCell ref="AV101:AW101"/>
    <mergeCell ref="AX101:AY101"/>
    <mergeCell ref="AZ101:BA101"/>
    <mergeCell ref="A101:B101"/>
    <mergeCell ref="C101:D101"/>
    <mergeCell ref="E101:I101"/>
    <mergeCell ref="V101:Z101"/>
    <mergeCell ref="AA101:AO101"/>
    <mergeCell ref="AP101:AQ101"/>
    <mergeCell ref="AR101:AS101"/>
    <mergeCell ref="AT101:AU101"/>
    <mergeCell ref="J101:U101"/>
    <mergeCell ref="AX100:AY100"/>
    <mergeCell ref="AZ100:BA100"/>
    <mergeCell ref="AA98:AO98"/>
    <mergeCell ref="AP98:AQ98"/>
    <mergeCell ref="AR98:AS98"/>
    <mergeCell ref="AT98:AU98"/>
    <mergeCell ref="AV98:AW98"/>
    <mergeCell ref="AX98:AY98"/>
    <mergeCell ref="AZ98:BA98"/>
    <mergeCell ref="AZ99:BA99"/>
    <mergeCell ref="A98:B98"/>
    <mergeCell ref="C98:D98"/>
    <mergeCell ref="E98:I98"/>
    <mergeCell ref="V98:Z98"/>
    <mergeCell ref="AA100:AO100"/>
    <mergeCell ref="AP100:AQ100"/>
    <mergeCell ref="A97:B97"/>
    <mergeCell ref="C97:D97"/>
    <mergeCell ref="E97:I97"/>
    <mergeCell ref="V97:Z97"/>
    <mergeCell ref="J98:U98"/>
    <mergeCell ref="A100:B100"/>
    <mergeCell ref="C100:D100"/>
    <mergeCell ref="E100:I100"/>
    <mergeCell ref="V100:Z100"/>
    <mergeCell ref="A99:B99"/>
    <mergeCell ref="C99:D99"/>
    <mergeCell ref="E99:I99"/>
    <mergeCell ref="V99:Z99"/>
    <mergeCell ref="J99:U99"/>
    <mergeCell ref="J100:U100"/>
    <mergeCell ref="AV95:AW95"/>
    <mergeCell ref="AX95:AY95"/>
    <mergeCell ref="AZ95:BA95"/>
    <mergeCell ref="AA99:AO99"/>
    <mergeCell ref="AP99:AQ99"/>
    <mergeCell ref="AR99:AS99"/>
    <mergeCell ref="AT99:AU99"/>
    <mergeCell ref="AV97:AW97"/>
    <mergeCell ref="AX97:AY97"/>
    <mergeCell ref="AZ97:BA97"/>
    <mergeCell ref="AP95:AQ95"/>
    <mergeCell ref="AR95:AS95"/>
    <mergeCell ref="AT95:AU95"/>
    <mergeCell ref="AA97:AO97"/>
    <mergeCell ref="AP97:AQ97"/>
    <mergeCell ref="AR97:AS97"/>
    <mergeCell ref="AT97:AU97"/>
    <mergeCell ref="AV99:AW99"/>
    <mergeCell ref="AX99:AY99"/>
    <mergeCell ref="AR96:AS96"/>
    <mergeCell ref="AT96:AU96"/>
    <mergeCell ref="AV96:AW96"/>
    <mergeCell ref="AX96:AY96"/>
    <mergeCell ref="AZ96:BA96"/>
    <mergeCell ref="V93:Z93"/>
    <mergeCell ref="AA93:AO93"/>
    <mergeCell ref="AP93:AQ93"/>
    <mergeCell ref="A96:B96"/>
    <mergeCell ref="C96:D96"/>
    <mergeCell ref="E96:I96"/>
    <mergeCell ref="V96:Z96"/>
    <mergeCell ref="AA96:AO96"/>
    <mergeCell ref="AP96:AQ96"/>
    <mergeCell ref="A94:B94"/>
    <mergeCell ref="C94:D94"/>
    <mergeCell ref="E94:I94"/>
    <mergeCell ref="V94:Z94"/>
    <mergeCell ref="AA94:AO94"/>
    <mergeCell ref="AP94:AQ94"/>
    <mergeCell ref="E93:I93"/>
    <mergeCell ref="J94:U94"/>
    <mergeCell ref="J95:U95"/>
    <mergeCell ref="J96:U96"/>
    <mergeCell ref="A95:B95"/>
    <mergeCell ref="C95:D95"/>
    <mergeCell ref="E95:I95"/>
    <mergeCell ref="V95:Z95"/>
    <mergeCell ref="AA95:AO95"/>
    <mergeCell ref="AR94:AS94"/>
    <mergeCell ref="AT94:AU94"/>
    <mergeCell ref="AV94:AW94"/>
    <mergeCell ref="AX94:AY94"/>
    <mergeCell ref="AZ94:BA94"/>
    <mergeCell ref="AR93:AS93"/>
    <mergeCell ref="AT93:AU93"/>
    <mergeCell ref="AZ91:BA91"/>
    <mergeCell ref="A92:B92"/>
    <mergeCell ref="C92:D92"/>
    <mergeCell ref="E92:I92"/>
    <mergeCell ref="V92:Z92"/>
    <mergeCell ref="AA92:AO92"/>
    <mergeCell ref="AP92:AQ92"/>
    <mergeCell ref="AR92:AS92"/>
    <mergeCell ref="AT92:AU92"/>
    <mergeCell ref="AV92:AW92"/>
    <mergeCell ref="AX92:AY92"/>
    <mergeCell ref="AZ92:BA92"/>
    <mergeCell ref="AV93:AW93"/>
    <mergeCell ref="AX93:AY93"/>
    <mergeCell ref="AZ93:BA93"/>
    <mergeCell ref="A93:B93"/>
    <mergeCell ref="C93:D93"/>
    <mergeCell ref="A90:B90"/>
    <mergeCell ref="C90:D90"/>
    <mergeCell ref="E90:I90"/>
    <mergeCell ref="V90:Z90"/>
    <mergeCell ref="AA90:AO90"/>
    <mergeCell ref="A91:B91"/>
    <mergeCell ref="C91:D91"/>
    <mergeCell ref="E91:I91"/>
    <mergeCell ref="V91:Z91"/>
    <mergeCell ref="AA91:AO91"/>
    <mergeCell ref="J90:U90"/>
    <mergeCell ref="J91:U91"/>
    <mergeCell ref="AX89:AY89"/>
    <mergeCell ref="AZ89:BA89"/>
    <mergeCell ref="J89:U89"/>
    <mergeCell ref="AP91:AQ91"/>
    <mergeCell ref="AR91:AS91"/>
    <mergeCell ref="AT91:AU91"/>
    <mergeCell ref="AP90:AQ90"/>
    <mergeCell ref="AR90:AS90"/>
    <mergeCell ref="AT90:AU90"/>
    <mergeCell ref="AV90:AW90"/>
    <mergeCell ref="AX90:AY90"/>
    <mergeCell ref="AZ90:BA90"/>
    <mergeCell ref="AV91:AW91"/>
    <mergeCell ref="AX91:AY91"/>
    <mergeCell ref="A89:B89"/>
    <mergeCell ref="C89:D89"/>
    <mergeCell ref="E89:I89"/>
    <mergeCell ref="V89:Z89"/>
    <mergeCell ref="AA89:AO89"/>
    <mergeCell ref="AP89:AQ89"/>
    <mergeCell ref="AR89:AS89"/>
    <mergeCell ref="AT89:AU89"/>
    <mergeCell ref="AV89:AW89"/>
    <mergeCell ref="A87:B87"/>
    <mergeCell ref="C87:L87"/>
    <mergeCell ref="M87:O87"/>
    <mergeCell ref="AG87:BA87"/>
    <mergeCell ref="P86:AB86"/>
    <mergeCell ref="AC86:AF86"/>
    <mergeCell ref="P87:AB87"/>
    <mergeCell ref="AC87:AF87"/>
    <mergeCell ref="A88:BA88"/>
    <mergeCell ref="A84:B84"/>
    <mergeCell ref="C84:L84"/>
    <mergeCell ref="M84:O84"/>
    <mergeCell ref="AG84:BA84"/>
    <mergeCell ref="A85:B85"/>
    <mergeCell ref="C85:L85"/>
    <mergeCell ref="M85:O85"/>
    <mergeCell ref="AG85:BA85"/>
    <mergeCell ref="A86:B86"/>
    <mergeCell ref="C86:L86"/>
    <mergeCell ref="M86:O86"/>
    <mergeCell ref="AG86:BA86"/>
    <mergeCell ref="P84:AB84"/>
    <mergeCell ref="AC84:AF84"/>
    <mergeCell ref="P85:AB85"/>
    <mergeCell ref="AC85:AF85"/>
    <mergeCell ref="A81:BA81"/>
    <mergeCell ref="A82:BA82"/>
    <mergeCell ref="A83:B83"/>
    <mergeCell ref="C83:L83"/>
    <mergeCell ref="M83:O83"/>
    <mergeCell ref="AG83:BA83"/>
    <mergeCell ref="A66:B66"/>
    <mergeCell ref="C66:L66"/>
    <mergeCell ref="M66:AF66"/>
    <mergeCell ref="AG66:BA66"/>
    <mergeCell ref="A67:B80"/>
    <mergeCell ref="C67:L80"/>
    <mergeCell ref="AC83:AF83"/>
    <mergeCell ref="P83:AB83"/>
    <mergeCell ref="M67:BA77"/>
    <mergeCell ref="M78:BA80"/>
    <mergeCell ref="A64:B64"/>
    <mergeCell ref="C64:L64"/>
    <mergeCell ref="M64:AF64"/>
    <mergeCell ref="AG64:BA64"/>
    <mergeCell ref="A65:B65"/>
    <mergeCell ref="C65:L65"/>
    <mergeCell ref="M65:AF65"/>
    <mergeCell ref="AG65:BA65"/>
    <mergeCell ref="A62:B62"/>
    <mergeCell ref="C62:L62"/>
    <mergeCell ref="M62:AF62"/>
    <mergeCell ref="AG62:BA62"/>
    <mergeCell ref="A63:B63"/>
    <mergeCell ref="C63:L63"/>
    <mergeCell ref="M63:AF63"/>
    <mergeCell ref="AG63:BA63"/>
    <mergeCell ref="A57:B57"/>
    <mergeCell ref="C57:L57"/>
    <mergeCell ref="M57:AF57"/>
    <mergeCell ref="AG57:BA57"/>
    <mergeCell ref="A59:B61"/>
    <mergeCell ref="C59:L61"/>
    <mergeCell ref="M59:AF61"/>
    <mergeCell ref="AG59:BA61"/>
    <mergeCell ref="A55:B55"/>
    <mergeCell ref="C55:L55"/>
    <mergeCell ref="M55:AF55"/>
    <mergeCell ref="AG55:BA55"/>
    <mergeCell ref="A56:B56"/>
    <mergeCell ref="C56:L56"/>
    <mergeCell ref="M56:AF56"/>
    <mergeCell ref="AG56:BA56"/>
    <mergeCell ref="A58:B58"/>
    <mergeCell ref="C58:L58"/>
    <mergeCell ref="M58:AF58"/>
    <mergeCell ref="AG58:BA58"/>
    <mergeCell ref="A49:B49"/>
    <mergeCell ref="AG49:BA49"/>
    <mergeCell ref="I48:L48"/>
    <mergeCell ref="I49:L49"/>
    <mergeCell ref="C48:H48"/>
    <mergeCell ref="C49:H49"/>
    <mergeCell ref="A48:B48"/>
    <mergeCell ref="P48:AF48"/>
    <mergeCell ref="P49:AF49"/>
    <mergeCell ref="AG48:BA48"/>
    <mergeCell ref="M48:O48"/>
    <mergeCell ref="M49:O49"/>
    <mergeCell ref="A45:B45"/>
    <mergeCell ref="C45:L45"/>
    <mergeCell ref="M45:AF45"/>
    <mergeCell ref="AG45:BA45"/>
    <mergeCell ref="A47:B47"/>
    <mergeCell ref="C47:L47"/>
    <mergeCell ref="M47:AF47"/>
    <mergeCell ref="AG47:BA47"/>
    <mergeCell ref="C46:L46"/>
    <mergeCell ref="M46:AF46"/>
    <mergeCell ref="AG46:BA46"/>
    <mergeCell ref="A46:B46"/>
    <mergeCell ref="A44:B44"/>
    <mergeCell ref="C44:L44"/>
    <mergeCell ref="M44:AF44"/>
    <mergeCell ref="AG44:BA44"/>
    <mergeCell ref="A40:B40"/>
    <mergeCell ref="C40:L40"/>
    <mergeCell ref="M40:AF40"/>
    <mergeCell ref="AG40:BA40"/>
    <mergeCell ref="A41:B41"/>
    <mergeCell ref="C41:L41"/>
    <mergeCell ref="M41:AF41"/>
    <mergeCell ref="AG41:BA41"/>
    <mergeCell ref="A42:B42"/>
    <mergeCell ref="A43:B43"/>
    <mergeCell ref="C43:L43"/>
    <mergeCell ref="M43:AF43"/>
    <mergeCell ref="C42:L42"/>
    <mergeCell ref="M42:AF42"/>
    <mergeCell ref="AG42:BA42"/>
    <mergeCell ref="AG43:BA43"/>
    <mergeCell ref="M34:AF34"/>
    <mergeCell ref="A30:B30"/>
    <mergeCell ref="C30:L30"/>
    <mergeCell ref="M30:AF30"/>
    <mergeCell ref="AG30:BA30"/>
    <mergeCell ref="A31:B31"/>
    <mergeCell ref="C31:L31"/>
    <mergeCell ref="M31:AF31"/>
    <mergeCell ref="AG31:BA31"/>
    <mergeCell ref="A32:B32"/>
    <mergeCell ref="C32:L32"/>
    <mergeCell ref="M32:AF32"/>
    <mergeCell ref="AG32:BA32"/>
    <mergeCell ref="A33:B33"/>
    <mergeCell ref="C33:L33"/>
    <mergeCell ref="M33:AF33"/>
    <mergeCell ref="AG33:BA33"/>
    <mergeCell ref="A34:B34"/>
    <mergeCell ref="C34:L34"/>
    <mergeCell ref="AG34:BA34"/>
    <mergeCell ref="A26:B26"/>
    <mergeCell ref="C26:L26"/>
    <mergeCell ref="M26:AF26"/>
    <mergeCell ref="AG26:BA26"/>
    <mergeCell ref="A27:B29"/>
    <mergeCell ref="C27:L29"/>
    <mergeCell ref="M27:AF29"/>
    <mergeCell ref="AG27:BA29"/>
    <mergeCell ref="A24:B24"/>
    <mergeCell ref="C24:L24"/>
    <mergeCell ref="AG24:BA24"/>
    <mergeCell ref="A25:B25"/>
    <mergeCell ref="C25:L25"/>
    <mergeCell ref="M25:AF25"/>
    <mergeCell ref="AG25:BA25"/>
    <mergeCell ref="M24:V24"/>
    <mergeCell ref="W24:X24"/>
    <mergeCell ref="Y24:AA24"/>
    <mergeCell ref="AB24:AF24"/>
    <mergeCell ref="A22:B22"/>
    <mergeCell ref="C22:L22"/>
    <mergeCell ref="M22:AF22"/>
    <mergeCell ref="AG22:BA22"/>
    <mergeCell ref="A23:B23"/>
    <mergeCell ref="C23:L23"/>
    <mergeCell ref="M23:AF23"/>
    <mergeCell ref="AG23:BA23"/>
    <mergeCell ref="U14:X15"/>
    <mergeCell ref="Q14:T15"/>
    <mergeCell ref="M14:P15"/>
    <mergeCell ref="I14:L15"/>
    <mergeCell ref="A21:B21"/>
    <mergeCell ref="C21:L21"/>
    <mergeCell ref="M21:AF21"/>
    <mergeCell ref="AG21:BA21"/>
    <mergeCell ref="A19:B19"/>
    <mergeCell ref="C19:L19"/>
    <mergeCell ref="M19:AF19"/>
    <mergeCell ref="AG19:BA19"/>
    <mergeCell ref="A20:B20"/>
    <mergeCell ref="C20:L20"/>
    <mergeCell ref="M20:AF20"/>
    <mergeCell ref="AG20:BA20"/>
    <mergeCell ref="AG17:BA17"/>
    <mergeCell ref="A17:B17"/>
    <mergeCell ref="C17:L17"/>
    <mergeCell ref="M11:AF11"/>
    <mergeCell ref="C11:L11"/>
    <mergeCell ref="E3:BA3"/>
    <mergeCell ref="E4:BA4"/>
    <mergeCell ref="A18:B18"/>
    <mergeCell ref="C18:L18"/>
    <mergeCell ref="M18:AF18"/>
    <mergeCell ref="AG18:BA18"/>
    <mergeCell ref="E5:BA5"/>
    <mergeCell ref="M17:AF17"/>
    <mergeCell ref="E9:BA9"/>
    <mergeCell ref="E7:BA7"/>
    <mergeCell ref="A1:BA2"/>
    <mergeCell ref="A3:D9"/>
    <mergeCell ref="A11:B11"/>
    <mergeCell ref="AG11:BA11"/>
    <mergeCell ref="A13:H16"/>
    <mergeCell ref="Z13:AC13"/>
    <mergeCell ref="AD13:AG13"/>
    <mergeCell ref="AH13:AK13"/>
    <mergeCell ref="AH14:AK15"/>
    <mergeCell ref="AD14:AG15"/>
    <mergeCell ref="Z14:AC15"/>
    <mergeCell ref="A12:BA12"/>
    <mergeCell ref="I13:L13"/>
    <mergeCell ref="M13:P13"/>
    <mergeCell ref="Q13:T13"/>
    <mergeCell ref="U13:X13"/>
    <mergeCell ref="E6:BA6"/>
    <mergeCell ref="E8:BA8"/>
  </mergeCells>
  <phoneticPr fontId="3"/>
  <dataValidations count="4">
    <dataValidation type="list" allowBlank="1" showInputMessage="1" showErrorMessage="1" sqref="M39:AF39">
      <formula1>"入札書,見積書,入札書及び見積明細,入札書及び積算書,現車見積"</formula1>
    </dataValidation>
    <dataValidation type="list" allowBlank="1" showInputMessage="1" showErrorMessage="1" sqref="M40:AF40">
      <formula1>"実施しない,書留,簡易書留,内容証明郵便"</formula1>
    </dataValidation>
    <dataValidation type="list" allowBlank="1" showInputMessage="1" showErrorMessage="1" sqref="M33:AF33">
      <formula1>"随意契約,指名競争入札,一般競争入札"</formula1>
    </dataValidation>
    <dataValidation type="list" allowBlank="1" showInputMessage="1" showErrorMessage="1" sqref="M44:AF44">
      <formula1>"1回,3回"</formula1>
    </dataValidation>
  </dataValidations>
  <printOptions horizontalCentered="1"/>
  <pageMargins left="0.78740157480314965" right="0.59055118110236227" top="0.98425196850393704" bottom="0.39370078740157483" header="0.51181102362204722" footer="0.51181102362204722"/>
  <pageSetup paperSize="9" scale="64" fitToHeight="0" orientation="portrait" r:id="rId1"/>
  <headerFooter alignWithMargins="0"/>
  <rowBreaks count="1" manualBreakCount="1">
    <brk id="80"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5"/>
  </sheetPr>
  <dimension ref="A1:AN46"/>
  <sheetViews>
    <sheetView showGridLines="0" view="pageBreakPreview" topLeftCell="A7" zoomScale="85" zoomScaleNormal="100" zoomScaleSheetLayoutView="85" workbookViewId="0">
      <selection activeCell="H1" sqref="H1:J2"/>
    </sheetView>
  </sheetViews>
  <sheetFormatPr defaultColWidth="3" defaultRowHeight="15" customHeight="1"/>
  <cols>
    <col min="1" max="16384" width="3" style="3"/>
  </cols>
  <sheetData>
    <row r="1" spans="1:40" ht="15" customHeight="1">
      <c r="A1" s="50"/>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2"/>
    </row>
    <row r="2" spans="1:40" ht="15" customHeight="1">
      <c r="A2" s="53"/>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5"/>
    </row>
    <row r="3" spans="1:40" ht="15" customHeight="1">
      <c r="A3" s="594" t="s">
        <v>152</v>
      </c>
      <c r="B3" s="595"/>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595"/>
      <c r="AE3" s="595"/>
      <c r="AF3" s="596"/>
    </row>
    <row r="4" spans="1:40" ht="15" customHeight="1">
      <c r="A4" s="594"/>
      <c r="B4" s="595"/>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6"/>
    </row>
    <row r="5" spans="1:40" ht="15" customHeight="1">
      <c r="A5" s="53"/>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5"/>
      <c r="AJ5" s="591">
        <f>執行伺!P39</f>
        <v>26748000</v>
      </c>
      <c r="AK5" s="592"/>
      <c r="AL5" s="592"/>
      <c r="AM5" s="592"/>
      <c r="AN5" s="593"/>
    </row>
    <row r="6" spans="1:40" ht="15" customHeight="1">
      <c r="A6" s="56"/>
      <c r="B6" s="57"/>
      <c r="C6" s="57"/>
      <c r="D6" s="57"/>
      <c r="E6" s="57"/>
      <c r="F6" s="57"/>
      <c r="G6" s="57"/>
      <c r="H6" s="57"/>
      <c r="I6" s="57"/>
      <c r="J6" s="57"/>
      <c r="K6" s="57"/>
      <c r="L6" s="57"/>
      <c r="M6" s="57"/>
      <c r="N6" s="57"/>
      <c r="O6" s="57"/>
      <c r="P6" s="57"/>
      <c r="Q6" s="57"/>
      <c r="R6" s="57"/>
      <c r="S6" s="57"/>
      <c r="T6" s="57"/>
      <c r="U6" s="57"/>
      <c r="V6" s="57"/>
      <c r="W6" s="57"/>
      <c r="X6" s="57"/>
      <c r="Y6" s="57"/>
      <c r="Z6" s="54"/>
      <c r="AA6" s="54"/>
      <c r="AB6" s="54"/>
      <c r="AC6" s="54"/>
      <c r="AD6" s="54"/>
      <c r="AE6" s="57"/>
      <c r="AF6" s="58"/>
      <c r="AJ6" s="591">
        <f>執行伺!P40</f>
        <v>29422800</v>
      </c>
      <c r="AK6" s="592"/>
      <c r="AL6" s="592"/>
      <c r="AM6" s="592"/>
      <c r="AN6" s="593"/>
    </row>
    <row r="7" spans="1:40" ht="15" customHeight="1">
      <c r="A7" s="267" t="s">
        <v>15</v>
      </c>
      <c r="B7" s="267"/>
      <c r="C7" s="267"/>
      <c r="D7" s="267"/>
      <c r="E7" s="267"/>
      <c r="F7" s="267"/>
      <c r="G7" s="267"/>
      <c r="H7" s="267"/>
      <c r="I7" s="267"/>
      <c r="J7" s="267"/>
      <c r="K7" s="140" t="str">
        <f>IF(データ!M25=0,"",データ!M25)</f>
        <v>雲南市民バス（２９人乗り４WD）更新事業</v>
      </c>
      <c r="L7" s="141"/>
      <c r="M7" s="141"/>
      <c r="N7" s="141"/>
      <c r="O7" s="141"/>
      <c r="P7" s="141"/>
      <c r="Q7" s="141"/>
      <c r="R7" s="141"/>
      <c r="S7" s="141"/>
      <c r="T7" s="141"/>
      <c r="U7" s="141"/>
      <c r="V7" s="141"/>
      <c r="W7" s="141"/>
      <c r="X7" s="141"/>
      <c r="Y7" s="141"/>
      <c r="Z7" s="141"/>
      <c r="AA7" s="141"/>
      <c r="AB7" s="141"/>
      <c r="AC7" s="141"/>
      <c r="AD7" s="141"/>
      <c r="AE7" s="141"/>
      <c r="AF7" s="142"/>
    </row>
    <row r="8" spans="1:40" ht="15" customHeight="1">
      <c r="A8" s="267"/>
      <c r="B8" s="267"/>
      <c r="C8" s="267"/>
      <c r="D8" s="267"/>
      <c r="E8" s="267"/>
      <c r="F8" s="267"/>
      <c r="G8" s="267"/>
      <c r="H8" s="267"/>
      <c r="I8" s="267"/>
      <c r="J8" s="267"/>
      <c r="K8" s="146"/>
      <c r="L8" s="147"/>
      <c r="M8" s="147"/>
      <c r="N8" s="147"/>
      <c r="O8" s="147"/>
      <c r="P8" s="147"/>
      <c r="Q8" s="147"/>
      <c r="R8" s="147"/>
      <c r="S8" s="147"/>
      <c r="T8" s="147"/>
      <c r="U8" s="147"/>
      <c r="V8" s="147"/>
      <c r="W8" s="147"/>
      <c r="X8" s="147"/>
      <c r="Y8" s="147"/>
      <c r="Z8" s="147"/>
      <c r="AA8" s="147"/>
      <c r="AB8" s="147"/>
      <c r="AC8" s="147"/>
      <c r="AD8" s="147"/>
      <c r="AE8" s="147"/>
      <c r="AF8" s="148"/>
    </row>
    <row r="9" spans="1:40" ht="15" customHeight="1">
      <c r="A9" s="267" t="s">
        <v>129</v>
      </c>
      <c r="B9" s="267"/>
      <c r="C9" s="267"/>
      <c r="D9" s="267"/>
      <c r="E9" s="267"/>
      <c r="F9" s="267"/>
      <c r="G9" s="267"/>
      <c r="H9" s="267"/>
      <c r="I9" s="267"/>
      <c r="J9" s="267"/>
      <c r="K9" s="140" t="str">
        <f>IF(データ!M26=0,"",データ!M26)</f>
        <v>雲南市木次町里方</v>
      </c>
      <c r="L9" s="141"/>
      <c r="M9" s="141"/>
      <c r="N9" s="141"/>
      <c r="O9" s="141"/>
      <c r="P9" s="141"/>
      <c r="Q9" s="141"/>
      <c r="R9" s="141"/>
      <c r="S9" s="141"/>
      <c r="T9" s="141"/>
      <c r="U9" s="141"/>
      <c r="V9" s="141"/>
      <c r="W9" s="141"/>
      <c r="X9" s="141"/>
      <c r="Y9" s="141"/>
      <c r="Z9" s="141"/>
      <c r="AA9" s="141"/>
      <c r="AB9" s="141"/>
      <c r="AC9" s="141"/>
      <c r="AD9" s="141"/>
      <c r="AE9" s="141"/>
      <c r="AF9" s="142"/>
    </row>
    <row r="10" spans="1:40" ht="15" customHeight="1">
      <c r="A10" s="267"/>
      <c r="B10" s="267"/>
      <c r="C10" s="267"/>
      <c r="D10" s="267"/>
      <c r="E10" s="267"/>
      <c r="F10" s="267"/>
      <c r="G10" s="267"/>
      <c r="H10" s="267"/>
      <c r="I10" s="267"/>
      <c r="J10" s="267"/>
      <c r="K10" s="146"/>
      <c r="L10" s="147"/>
      <c r="M10" s="147"/>
      <c r="N10" s="147"/>
      <c r="O10" s="147"/>
      <c r="P10" s="147"/>
      <c r="Q10" s="147"/>
      <c r="R10" s="147"/>
      <c r="S10" s="147"/>
      <c r="T10" s="147"/>
      <c r="U10" s="147"/>
      <c r="V10" s="147"/>
      <c r="W10" s="147"/>
      <c r="X10" s="147"/>
      <c r="Y10" s="147"/>
      <c r="Z10" s="147"/>
      <c r="AA10" s="147"/>
      <c r="AB10" s="147"/>
      <c r="AC10" s="147"/>
      <c r="AD10" s="147"/>
      <c r="AE10" s="147"/>
      <c r="AF10" s="148"/>
    </row>
    <row r="11" spans="1:40" ht="15" customHeight="1">
      <c r="A11" s="267" t="s">
        <v>91</v>
      </c>
      <c r="B11" s="267"/>
      <c r="C11" s="267"/>
      <c r="D11" s="267"/>
      <c r="E11" s="267"/>
      <c r="F11" s="267" t="s">
        <v>89</v>
      </c>
      <c r="G11" s="267"/>
      <c r="H11" s="267"/>
      <c r="I11" s="267"/>
      <c r="J11" s="267"/>
      <c r="K11" s="600">
        <f>IF(データ!M41=0,"",データ!M41)</f>
        <v>45429</v>
      </c>
      <c r="L11" s="601"/>
      <c r="M11" s="601"/>
      <c r="N11" s="601"/>
      <c r="O11" s="601"/>
      <c r="P11" s="601"/>
      <c r="Q11" s="601"/>
      <c r="R11" s="601"/>
      <c r="S11" s="598">
        <f>IF(データ!$M$42=0,"",データ!$M$42)</f>
        <v>0.6875</v>
      </c>
      <c r="T11" s="598"/>
      <c r="U11" s="598"/>
      <c r="V11" s="598"/>
      <c r="W11" s="491"/>
      <c r="X11" s="491"/>
      <c r="Y11" s="491"/>
      <c r="Z11" s="491"/>
      <c r="AA11" s="491"/>
      <c r="AB11" s="491"/>
      <c r="AC11" s="491"/>
      <c r="AD11" s="491"/>
      <c r="AE11" s="491"/>
      <c r="AF11" s="492"/>
    </row>
    <row r="12" spans="1:40" ht="15" customHeight="1">
      <c r="A12" s="267"/>
      <c r="B12" s="267"/>
      <c r="C12" s="267"/>
      <c r="D12" s="267"/>
      <c r="E12" s="267"/>
      <c r="F12" s="267"/>
      <c r="G12" s="267"/>
      <c r="H12" s="267"/>
      <c r="I12" s="267"/>
      <c r="J12" s="267"/>
      <c r="K12" s="602"/>
      <c r="L12" s="603"/>
      <c r="M12" s="603"/>
      <c r="N12" s="603"/>
      <c r="O12" s="603"/>
      <c r="P12" s="603"/>
      <c r="Q12" s="603"/>
      <c r="R12" s="603"/>
      <c r="S12" s="599"/>
      <c r="T12" s="599"/>
      <c r="U12" s="599"/>
      <c r="V12" s="599"/>
      <c r="W12" s="494"/>
      <c r="X12" s="494"/>
      <c r="Y12" s="494"/>
      <c r="Z12" s="494"/>
      <c r="AA12" s="494"/>
      <c r="AB12" s="494"/>
      <c r="AC12" s="494"/>
      <c r="AD12" s="494"/>
      <c r="AE12" s="494"/>
      <c r="AF12" s="495"/>
    </row>
    <row r="13" spans="1:40" ht="15" customHeight="1">
      <c r="A13" s="267"/>
      <c r="B13" s="267"/>
      <c r="C13" s="267"/>
      <c r="D13" s="267"/>
      <c r="E13" s="267"/>
      <c r="F13" s="267" t="s">
        <v>87</v>
      </c>
      <c r="G13" s="267"/>
      <c r="H13" s="267"/>
      <c r="I13" s="267"/>
      <c r="J13" s="267"/>
      <c r="K13" s="597" t="str">
        <f>IF(データ!M43=0,"",データ!M43)</f>
        <v>雲南市役所2階204会議室</v>
      </c>
      <c r="L13" s="597"/>
      <c r="M13" s="597"/>
      <c r="N13" s="597"/>
      <c r="O13" s="597"/>
      <c r="P13" s="597"/>
      <c r="Q13" s="597"/>
      <c r="R13" s="597"/>
      <c r="S13" s="597"/>
      <c r="T13" s="597"/>
      <c r="U13" s="597"/>
      <c r="V13" s="597"/>
      <c r="W13" s="597"/>
      <c r="X13" s="597"/>
      <c r="Y13" s="597"/>
      <c r="Z13" s="597"/>
      <c r="AA13" s="597"/>
      <c r="AB13" s="597"/>
      <c r="AC13" s="597"/>
      <c r="AD13" s="597"/>
      <c r="AE13" s="597"/>
      <c r="AF13" s="597"/>
    </row>
    <row r="14" spans="1:40" ht="15" customHeight="1">
      <c r="A14" s="267"/>
      <c r="B14" s="267"/>
      <c r="C14" s="267"/>
      <c r="D14" s="267"/>
      <c r="E14" s="267"/>
      <c r="F14" s="267"/>
      <c r="G14" s="267"/>
      <c r="H14" s="267"/>
      <c r="I14" s="267"/>
      <c r="J14" s="267"/>
      <c r="K14" s="597"/>
      <c r="L14" s="597"/>
      <c r="M14" s="597"/>
      <c r="N14" s="597"/>
      <c r="O14" s="597"/>
      <c r="P14" s="597"/>
      <c r="Q14" s="597"/>
      <c r="R14" s="597"/>
      <c r="S14" s="597"/>
      <c r="T14" s="597"/>
      <c r="U14" s="597"/>
      <c r="V14" s="597"/>
      <c r="W14" s="597"/>
      <c r="X14" s="597"/>
      <c r="Y14" s="597"/>
      <c r="Z14" s="597"/>
      <c r="AA14" s="597"/>
      <c r="AB14" s="597"/>
      <c r="AC14" s="597"/>
      <c r="AD14" s="597"/>
      <c r="AE14" s="597"/>
      <c r="AF14" s="597"/>
    </row>
    <row r="15" spans="1:40" ht="15" customHeight="1">
      <c r="A15" s="590" t="s">
        <v>244</v>
      </c>
      <c r="B15" s="590"/>
      <c r="C15" s="590"/>
      <c r="D15" s="590"/>
      <c r="E15" s="590"/>
      <c r="F15" s="267" t="s">
        <v>153</v>
      </c>
      <c r="G15" s="267"/>
      <c r="H15" s="267"/>
      <c r="I15" s="267"/>
      <c r="J15" s="267"/>
      <c r="K15" s="589" t="s">
        <v>154</v>
      </c>
      <c r="L15" s="581"/>
      <c r="M15" s="581" t="s">
        <v>202</v>
      </c>
      <c r="N15" s="581"/>
      <c r="O15" s="581" t="s">
        <v>155</v>
      </c>
      <c r="P15" s="581"/>
      <c r="Q15" s="581" t="s">
        <v>156</v>
      </c>
      <c r="R15" s="581"/>
      <c r="S15" s="581" t="s">
        <v>201</v>
      </c>
      <c r="T15" s="581"/>
      <c r="U15" s="581" t="s">
        <v>157</v>
      </c>
      <c r="V15" s="581"/>
      <c r="W15" s="581" t="s">
        <v>158</v>
      </c>
      <c r="X15" s="581"/>
      <c r="Y15" s="581" t="s">
        <v>159</v>
      </c>
      <c r="Z15" s="581"/>
      <c r="AA15" s="581" t="s">
        <v>160</v>
      </c>
      <c r="AB15" s="581"/>
      <c r="AC15" s="581" t="s">
        <v>161</v>
      </c>
      <c r="AD15" s="581"/>
      <c r="AE15" s="582"/>
      <c r="AF15" s="583" t="s">
        <v>113</v>
      </c>
    </row>
    <row r="16" spans="1:40" ht="15" customHeight="1">
      <c r="A16" s="590"/>
      <c r="B16" s="590"/>
      <c r="C16" s="590"/>
      <c r="D16" s="590"/>
      <c r="E16" s="590"/>
      <c r="F16" s="267"/>
      <c r="G16" s="267"/>
      <c r="H16" s="267"/>
      <c r="I16" s="267"/>
      <c r="J16" s="267"/>
      <c r="K16" s="587"/>
      <c r="L16" s="584"/>
      <c r="M16" s="584" t="str">
        <f>IF($AJ$5="","",IF(ROUNDDOWN($AJ$5/100000000,0)&gt;0,MOD(ROUNDDOWN($AJ$5/1000000000,0),10),""))</f>
        <v/>
      </c>
      <c r="N16" s="584"/>
      <c r="O16" s="584">
        <f>IF($AJ$5="","",IF(ROUNDDOWN($AJ$5/10000000,0)&gt;0,MOD(ROUNDDOWN($AJ$5/10000000,0),10),""))</f>
        <v>2</v>
      </c>
      <c r="P16" s="584"/>
      <c r="Q16" s="584">
        <f>IF($AJ$5="","",IF(ROUNDDOWN($AJ$5/1000000,0)&gt;0,MOD(ROUNDDOWN($AJ$5/1000000,0),10),""))</f>
        <v>6</v>
      </c>
      <c r="R16" s="584"/>
      <c r="S16" s="584">
        <f>IF($AJ$5="","",IF(ROUNDDOWN($AJ$5/100000,0)&gt;0,MOD(ROUNDDOWN($AJ$5/100000,0),10),""))</f>
        <v>7</v>
      </c>
      <c r="T16" s="584"/>
      <c r="U16" s="584">
        <f>IF($AJ$5="","",IF(ROUNDDOWN($AJ$5/10000,0)&gt;0,MOD(ROUNDDOWN($AJ$5/10000,0),10),""))</f>
        <v>4</v>
      </c>
      <c r="V16" s="584"/>
      <c r="W16" s="584">
        <f>IF($AJ$5="","",IF(ROUNDDOWN($AJ$5/1000,0)&gt;0,MOD(ROUNDDOWN($AJ$5/1000,0),10),""))</f>
        <v>8</v>
      </c>
      <c r="X16" s="584"/>
      <c r="Y16" s="584">
        <f>IF($AJ$5="","",IF(ROUNDDOWN($AJ$5/100,0)&gt;0,MOD(ROUNDDOWN($AJ$5/100,0),10),""))</f>
        <v>0</v>
      </c>
      <c r="Z16" s="584"/>
      <c r="AA16" s="584">
        <f>IF($AJ$5="","",IF(ROUNDDOWN($AJ$5/10,0)&gt;0,MOD(ROUNDDOWN($AJ$5/10,0),10),""))</f>
        <v>0</v>
      </c>
      <c r="AB16" s="584"/>
      <c r="AC16" s="586">
        <f>IF($AJ$5="","",IF(ROUNDDOWN($AJ$5/1,0)&gt;0,MOD($AJ$5,10),""))</f>
        <v>0</v>
      </c>
      <c r="AD16" s="584"/>
      <c r="AE16" s="577" t="s">
        <v>113</v>
      </c>
      <c r="AF16" s="578"/>
    </row>
    <row r="17" spans="1:32" ht="15" customHeight="1">
      <c r="A17" s="590"/>
      <c r="B17" s="590"/>
      <c r="C17" s="590"/>
      <c r="D17" s="590"/>
      <c r="E17" s="590"/>
      <c r="F17" s="267"/>
      <c r="G17" s="267"/>
      <c r="H17" s="267"/>
      <c r="I17" s="267"/>
      <c r="J17" s="267"/>
      <c r="K17" s="588"/>
      <c r="L17" s="585"/>
      <c r="M17" s="585"/>
      <c r="N17" s="585"/>
      <c r="O17" s="585"/>
      <c r="P17" s="585"/>
      <c r="Q17" s="585"/>
      <c r="R17" s="585"/>
      <c r="S17" s="585"/>
      <c r="T17" s="585"/>
      <c r="U17" s="585"/>
      <c r="V17" s="585"/>
      <c r="W17" s="585"/>
      <c r="X17" s="585"/>
      <c r="Y17" s="585"/>
      <c r="Z17" s="585"/>
      <c r="AA17" s="585"/>
      <c r="AB17" s="585"/>
      <c r="AC17" s="585"/>
      <c r="AD17" s="585"/>
      <c r="AE17" s="579"/>
      <c r="AF17" s="580"/>
    </row>
    <row r="18" spans="1:32" ht="15" customHeight="1">
      <c r="A18" s="590"/>
      <c r="B18" s="590"/>
      <c r="C18" s="590"/>
      <c r="D18" s="590"/>
      <c r="E18" s="590"/>
      <c r="F18" s="267" t="s">
        <v>162</v>
      </c>
      <c r="G18" s="267"/>
      <c r="H18" s="267"/>
      <c r="I18" s="267"/>
      <c r="J18" s="267"/>
      <c r="K18" s="589" t="s">
        <v>154</v>
      </c>
      <c r="L18" s="581"/>
      <c r="M18" s="581" t="s">
        <v>202</v>
      </c>
      <c r="N18" s="581"/>
      <c r="O18" s="581" t="s">
        <v>155</v>
      </c>
      <c r="P18" s="581"/>
      <c r="Q18" s="581" t="s">
        <v>156</v>
      </c>
      <c r="R18" s="581"/>
      <c r="S18" s="581" t="s">
        <v>201</v>
      </c>
      <c r="T18" s="581"/>
      <c r="U18" s="581" t="s">
        <v>157</v>
      </c>
      <c r="V18" s="581"/>
      <c r="W18" s="581" t="s">
        <v>158</v>
      </c>
      <c r="X18" s="581"/>
      <c r="Y18" s="581" t="s">
        <v>159</v>
      </c>
      <c r="Z18" s="581"/>
      <c r="AA18" s="581" t="s">
        <v>160</v>
      </c>
      <c r="AB18" s="581"/>
      <c r="AC18" s="581" t="s">
        <v>161</v>
      </c>
      <c r="AD18" s="581"/>
      <c r="AE18" s="582"/>
      <c r="AF18" s="583" t="s">
        <v>113</v>
      </c>
    </row>
    <row r="19" spans="1:32" ht="15" customHeight="1">
      <c r="A19" s="590"/>
      <c r="B19" s="590"/>
      <c r="C19" s="590"/>
      <c r="D19" s="590"/>
      <c r="E19" s="590"/>
      <c r="F19" s="267"/>
      <c r="G19" s="267"/>
      <c r="H19" s="267"/>
      <c r="I19" s="267"/>
      <c r="J19" s="267"/>
      <c r="K19" s="587"/>
      <c r="L19" s="584"/>
      <c r="M19" s="584" t="str">
        <f>IF($AJ$6="","",IF(ROUNDDOWN($AJ$6/100000000,0)&gt;0,MOD(ROUNDDOWN($AJ$6/1000000000,0),10),""))</f>
        <v/>
      </c>
      <c r="N19" s="584"/>
      <c r="O19" s="584">
        <f>IF($AJ$6="","",IF(ROUNDDOWN($AJ$6/10000000,0)&gt;0,MOD(ROUNDDOWN($AJ$6/10000000,0),10),""))</f>
        <v>2</v>
      </c>
      <c r="P19" s="584"/>
      <c r="Q19" s="584">
        <f>IF($AJ$6="","",IF(ROUNDDOWN($AJ$6/1000000,0)&gt;0,MOD(ROUNDDOWN($AJ$6/1000000,0),10),""))</f>
        <v>9</v>
      </c>
      <c r="R19" s="584"/>
      <c r="S19" s="584">
        <f>IF($AJ$6="","",IF(ROUNDDOWN($AJ$6/100000,0)&gt;0,MOD(ROUNDDOWN($AJ$6/100000,0),10),""))</f>
        <v>4</v>
      </c>
      <c r="T19" s="584"/>
      <c r="U19" s="584">
        <f>IF($AJ$6="","",IF(ROUNDDOWN($AJ$6/10000,0)&gt;0,MOD(ROUNDDOWN($AJ$6/10000,0),10),""))</f>
        <v>2</v>
      </c>
      <c r="V19" s="584"/>
      <c r="W19" s="584">
        <f>IF($AJ$6="","",IF(ROUNDDOWN($AJ$6/1000,0)&gt;0,MOD(ROUNDDOWN($AJ$6/1000,0),10),""))</f>
        <v>2</v>
      </c>
      <c r="X19" s="584"/>
      <c r="Y19" s="584">
        <f>IF($AJ$6="","",IF(ROUNDDOWN($AJ$6/100,0)&gt;0,MOD(ROUNDDOWN($AJ$6/100,0),10),""))</f>
        <v>8</v>
      </c>
      <c r="Z19" s="584"/>
      <c r="AA19" s="584">
        <f>IF($AJ$6="","",IF(ROUNDDOWN($AJ$6/10,0)&gt;0,MOD(ROUNDDOWN($AJ$6/10,0),10),""))</f>
        <v>0</v>
      </c>
      <c r="AB19" s="584"/>
      <c r="AC19" s="586">
        <f>IF($AJ$6="","",IF(ROUNDDOWN($AJ$6/1,0)&gt;0,MOD($AJ$6,10),""))</f>
        <v>0</v>
      </c>
      <c r="AD19" s="584"/>
      <c r="AE19" s="577" t="s">
        <v>113</v>
      </c>
      <c r="AF19" s="578"/>
    </row>
    <row r="20" spans="1:32" ht="15" customHeight="1">
      <c r="A20" s="590"/>
      <c r="B20" s="590"/>
      <c r="C20" s="590"/>
      <c r="D20" s="590"/>
      <c r="E20" s="590"/>
      <c r="F20" s="267"/>
      <c r="G20" s="267"/>
      <c r="H20" s="267"/>
      <c r="I20" s="267"/>
      <c r="J20" s="267"/>
      <c r="K20" s="588"/>
      <c r="L20" s="585"/>
      <c r="M20" s="585"/>
      <c r="N20" s="585"/>
      <c r="O20" s="585"/>
      <c r="P20" s="585"/>
      <c r="Q20" s="585"/>
      <c r="R20" s="585"/>
      <c r="S20" s="585"/>
      <c r="T20" s="585"/>
      <c r="U20" s="585"/>
      <c r="V20" s="585"/>
      <c r="W20" s="585"/>
      <c r="X20" s="585"/>
      <c r="Y20" s="585"/>
      <c r="Z20" s="585"/>
      <c r="AA20" s="585"/>
      <c r="AB20" s="585"/>
      <c r="AC20" s="585"/>
      <c r="AD20" s="585"/>
      <c r="AE20" s="579"/>
      <c r="AF20" s="580"/>
    </row>
    <row r="21" spans="1:32" ht="15" customHeight="1">
      <c r="A21" s="267" t="s">
        <v>26</v>
      </c>
      <c r="B21" s="267"/>
      <c r="C21" s="267"/>
      <c r="D21" s="267"/>
      <c r="E21" s="267"/>
      <c r="F21" s="267" t="s">
        <v>153</v>
      </c>
      <c r="G21" s="267"/>
      <c r="H21" s="267"/>
      <c r="I21" s="267"/>
      <c r="J21" s="267"/>
      <c r="K21" s="589" t="s">
        <v>154</v>
      </c>
      <c r="L21" s="581"/>
      <c r="M21" s="581" t="s">
        <v>202</v>
      </c>
      <c r="N21" s="581"/>
      <c r="O21" s="581" t="s">
        <v>155</v>
      </c>
      <c r="P21" s="581"/>
      <c r="Q21" s="581" t="s">
        <v>156</v>
      </c>
      <c r="R21" s="581"/>
      <c r="S21" s="581" t="s">
        <v>201</v>
      </c>
      <c r="T21" s="581"/>
      <c r="U21" s="581" t="s">
        <v>157</v>
      </c>
      <c r="V21" s="581"/>
      <c r="W21" s="581" t="s">
        <v>158</v>
      </c>
      <c r="X21" s="581"/>
      <c r="Y21" s="581" t="s">
        <v>159</v>
      </c>
      <c r="Z21" s="581"/>
      <c r="AA21" s="581" t="s">
        <v>160</v>
      </c>
      <c r="AB21" s="581"/>
      <c r="AC21" s="581" t="s">
        <v>161</v>
      </c>
      <c r="AD21" s="581"/>
      <c r="AE21" s="582"/>
      <c r="AF21" s="583" t="s">
        <v>113</v>
      </c>
    </row>
    <row r="22" spans="1:32" ht="15" customHeight="1">
      <c r="A22" s="267"/>
      <c r="B22" s="267"/>
      <c r="C22" s="267"/>
      <c r="D22" s="267"/>
      <c r="E22" s="267"/>
      <c r="F22" s="267"/>
      <c r="G22" s="267"/>
      <c r="H22" s="267"/>
      <c r="I22" s="267"/>
      <c r="J22" s="267"/>
      <c r="K22" s="587"/>
      <c r="L22" s="584"/>
      <c r="M22" s="584"/>
      <c r="N22" s="584"/>
      <c r="O22" s="584"/>
      <c r="P22" s="584"/>
      <c r="Q22" s="584"/>
      <c r="R22" s="584"/>
      <c r="S22" s="584"/>
      <c r="T22" s="584"/>
      <c r="U22" s="584"/>
      <c r="V22" s="584"/>
      <c r="W22" s="584"/>
      <c r="X22" s="584"/>
      <c r="Y22" s="584"/>
      <c r="Z22" s="584"/>
      <c r="AA22" s="584"/>
      <c r="AB22" s="584"/>
      <c r="AC22" s="586"/>
      <c r="AD22" s="584"/>
      <c r="AE22" s="577" t="s">
        <v>113</v>
      </c>
      <c r="AF22" s="578"/>
    </row>
    <row r="23" spans="1:32" ht="15" customHeight="1">
      <c r="A23" s="267"/>
      <c r="B23" s="267"/>
      <c r="C23" s="267"/>
      <c r="D23" s="267"/>
      <c r="E23" s="267"/>
      <c r="F23" s="267"/>
      <c r="G23" s="267"/>
      <c r="H23" s="267"/>
      <c r="I23" s="267"/>
      <c r="J23" s="267"/>
      <c r="K23" s="588"/>
      <c r="L23" s="585"/>
      <c r="M23" s="585"/>
      <c r="N23" s="585"/>
      <c r="O23" s="585"/>
      <c r="P23" s="585"/>
      <c r="Q23" s="585"/>
      <c r="R23" s="585"/>
      <c r="S23" s="585"/>
      <c r="T23" s="585"/>
      <c r="U23" s="585"/>
      <c r="V23" s="585"/>
      <c r="W23" s="585"/>
      <c r="X23" s="585"/>
      <c r="Y23" s="585"/>
      <c r="Z23" s="585"/>
      <c r="AA23" s="585"/>
      <c r="AB23" s="585"/>
      <c r="AC23" s="585"/>
      <c r="AD23" s="585"/>
      <c r="AE23" s="579"/>
      <c r="AF23" s="580"/>
    </row>
    <row r="24" spans="1:32" ht="15" customHeight="1">
      <c r="A24" s="267"/>
      <c r="B24" s="267"/>
      <c r="C24" s="267"/>
      <c r="D24" s="267"/>
      <c r="E24" s="267"/>
      <c r="F24" s="267" t="s">
        <v>162</v>
      </c>
      <c r="G24" s="267"/>
      <c r="H24" s="267"/>
      <c r="I24" s="267"/>
      <c r="J24" s="267"/>
      <c r="K24" s="589" t="s">
        <v>154</v>
      </c>
      <c r="L24" s="581"/>
      <c r="M24" s="581" t="s">
        <v>202</v>
      </c>
      <c r="N24" s="581"/>
      <c r="O24" s="581" t="s">
        <v>155</v>
      </c>
      <c r="P24" s="581"/>
      <c r="Q24" s="581" t="s">
        <v>156</v>
      </c>
      <c r="R24" s="581"/>
      <c r="S24" s="581" t="s">
        <v>201</v>
      </c>
      <c r="T24" s="581"/>
      <c r="U24" s="581" t="s">
        <v>157</v>
      </c>
      <c r="V24" s="581"/>
      <c r="W24" s="581" t="s">
        <v>158</v>
      </c>
      <c r="X24" s="581"/>
      <c r="Y24" s="581" t="s">
        <v>159</v>
      </c>
      <c r="Z24" s="581"/>
      <c r="AA24" s="581" t="s">
        <v>160</v>
      </c>
      <c r="AB24" s="581"/>
      <c r="AC24" s="581" t="s">
        <v>161</v>
      </c>
      <c r="AD24" s="581"/>
      <c r="AE24" s="582"/>
      <c r="AF24" s="583" t="s">
        <v>113</v>
      </c>
    </row>
    <row r="25" spans="1:32" ht="15" customHeight="1">
      <c r="A25" s="267"/>
      <c r="B25" s="267"/>
      <c r="C25" s="267"/>
      <c r="D25" s="267"/>
      <c r="E25" s="267"/>
      <c r="F25" s="267"/>
      <c r="G25" s="267"/>
      <c r="H25" s="267"/>
      <c r="I25" s="267"/>
      <c r="J25" s="267"/>
      <c r="K25" s="587"/>
      <c r="L25" s="584"/>
      <c r="M25" s="584"/>
      <c r="N25" s="584"/>
      <c r="O25" s="584"/>
      <c r="P25" s="584"/>
      <c r="Q25" s="584"/>
      <c r="R25" s="584"/>
      <c r="S25" s="584"/>
      <c r="T25" s="584"/>
      <c r="U25" s="584"/>
      <c r="V25" s="584"/>
      <c r="W25" s="584"/>
      <c r="X25" s="584"/>
      <c r="Y25" s="584"/>
      <c r="Z25" s="584"/>
      <c r="AA25" s="584"/>
      <c r="AB25" s="584"/>
      <c r="AC25" s="586"/>
      <c r="AD25" s="584"/>
      <c r="AE25" s="577" t="s">
        <v>113</v>
      </c>
      <c r="AF25" s="578"/>
    </row>
    <row r="26" spans="1:32" ht="15" customHeight="1">
      <c r="A26" s="267"/>
      <c r="B26" s="267"/>
      <c r="C26" s="267"/>
      <c r="D26" s="267"/>
      <c r="E26" s="267"/>
      <c r="F26" s="267"/>
      <c r="G26" s="267"/>
      <c r="H26" s="267"/>
      <c r="I26" s="267"/>
      <c r="J26" s="267"/>
      <c r="K26" s="588"/>
      <c r="L26" s="585"/>
      <c r="M26" s="585"/>
      <c r="N26" s="585"/>
      <c r="O26" s="585"/>
      <c r="P26" s="585"/>
      <c r="Q26" s="585"/>
      <c r="R26" s="585"/>
      <c r="S26" s="585"/>
      <c r="T26" s="585"/>
      <c r="U26" s="585"/>
      <c r="V26" s="585"/>
      <c r="W26" s="585"/>
      <c r="X26" s="585"/>
      <c r="Y26" s="585"/>
      <c r="Z26" s="585"/>
      <c r="AA26" s="585"/>
      <c r="AB26" s="585"/>
      <c r="AC26" s="585"/>
      <c r="AD26" s="585"/>
      <c r="AE26" s="579"/>
      <c r="AF26" s="580"/>
    </row>
    <row r="27" spans="1:32" ht="15" customHeight="1">
      <c r="A27" s="347" t="s">
        <v>5</v>
      </c>
      <c r="B27" s="348"/>
      <c r="C27" s="348"/>
      <c r="D27" s="348"/>
      <c r="E27" s="348"/>
      <c r="F27" s="348"/>
      <c r="G27" s="348"/>
      <c r="H27" s="348"/>
      <c r="I27" s="348"/>
      <c r="J27" s="331"/>
      <c r="K27" s="371"/>
      <c r="L27" s="371"/>
      <c r="M27" s="371"/>
      <c r="N27" s="371"/>
      <c r="O27" s="371"/>
      <c r="P27" s="371"/>
      <c r="Q27" s="371"/>
      <c r="R27" s="371"/>
      <c r="S27" s="371"/>
      <c r="T27" s="371"/>
      <c r="U27" s="371"/>
      <c r="V27" s="371"/>
      <c r="W27" s="371"/>
      <c r="X27" s="371"/>
      <c r="Y27" s="371"/>
      <c r="Z27" s="371"/>
      <c r="AA27" s="371"/>
      <c r="AB27" s="371"/>
      <c r="AC27" s="371"/>
      <c r="AD27" s="371"/>
      <c r="AE27" s="371"/>
      <c r="AF27" s="371"/>
    </row>
    <row r="28" spans="1:32" ht="15" customHeight="1">
      <c r="A28" s="332"/>
      <c r="B28" s="349"/>
      <c r="C28" s="349"/>
      <c r="D28" s="349"/>
      <c r="E28" s="349"/>
      <c r="F28" s="349"/>
      <c r="G28" s="349"/>
      <c r="H28" s="349"/>
      <c r="I28" s="349"/>
      <c r="J28" s="333"/>
      <c r="K28" s="371"/>
      <c r="L28" s="371"/>
      <c r="M28" s="371"/>
      <c r="N28" s="371"/>
      <c r="O28" s="371"/>
      <c r="P28" s="371"/>
      <c r="Q28" s="371"/>
      <c r="R28" s="371"/>
      <c r="S28" s="371"/>
      <c r="T28" s="371"/>
      <c r="U28" s="371"/>
      <c r="V28" s="371"/>
      <c r="W28" s="371"/>
      <c r="X28" s="371"/>
      <c r="Y28" s="371"/>
      <c r="Z28" s="371"/>
      <c r="AA28" s="371"/>
      <c r="AB28" s="371"/>
      <c r="AC28" s="371"/>
      <c r="AD28" s="371"/>
      <c r="AE28" s="371"/>
      <c r="AF28" s="371"/>
    </row>
    <row r="29" spans="1:32" ht="15" customHeight="1">
      <c r="A29" s="332"/>
      <c r="B29" s="349"/>
      <c r="C29" s="349"/>
      <c r="D29" s="349"/>
      <c r="E29" s="349"/>
      <c r="F29" s="349"/>
      <c r="G29" s="349"/>
      <c r="H29" s="349"/>
      <c r="I29" s="349"/>
      <c r="J29" s="333"/>
      <c r="K29" s="371"/>
      <c r="L29" s="371"/>
      <c r="M29" s="371"/>
      <c r="N29" s="371"/>
      <c r="O29" s="371"/>
      <c r="P29" s="371"/>
      <c r="Q29" s="371"/>
      <c r="R29" s="371"/>
      <c r="S29" s="371"/>
      <c r="T29" s="371"/>
      <c r="U29" s="371"/>
      <c r="V29" s="371"/>
      <c r="W29" s="371"/>
      <c r="X29" s="371"/>
      <c r="Y29" s="371"/>
      <c r="Z29" s="371"/>
      <c r="AA29" s="371"/>
      <c r="AB29" s="371"/>
      <c r="AC29" s="371"/>
      <c r="AD29" s="371"/>
      <c r="AE29" s="371"/>
      <c r="AF29" s="371"/>
    </row>
    <row r="30" spans="1:32" ht="15" customHeight="1">
      <c r="A30" s="332"/>
      <c r="B30" s="349"/>
      <c r="C30" s="349"/>
      <c r="D30" s="349"/>
      <c r="E30" s="349"/>
      <c r="F30" s="349"/>
      <c r="G30" s="349"/>
      <c r="H30" s="349"/>
      <c r="I30" s="349"/>
      <c r="J30" s="333"/>
      <c r="K30" s="371"/>
      <c r="L30" s="371"/>
      <c r="M30" s="371"/>
      <c r="N30" s="371"/>
      <c r="O30" s="371"/>
      <c r="P30" s="371"/>
      <c r="Q30" s="371"/>
      <c r="R30" s="371"/>
      <c r="S30" s="371"/>
      <c r="T30" s="371"/>
      <c r="U30" s="371"/>
      <c r="V30" s="371"/>
      <c r="W30" s="371"/>
      <c r="X30" s="371"/>
      <c r="Y30" s="371"/>
      <c r="Z30" s="371"/>
      <c r="AA30" s="371"/>
      <c r="AB30" s="371"/>
      <c r="AC30" s="371"/>
      <c r="AD30" s="371"/>
      <c r="AE30" s="371"/>
      <c r="AF30" s="371"/>
    </row>
    <row r="31" spans="1:32" ht="15" customHeight="1">
      <c r="A31" s="332"/>
      <c r="B31" s="349"/>
      <c r="C31" s="349"/>
      <c r="D31" s="349"/>
      <c r="E31" s="349"/>
      <c r="F31" s="349"/>
      <c r="G31" s="349"/>
      <c r="H31" s="349"/>
      <c r="I31" s="349"/>
      <c r="J31" s="333"/>
      <c r="K31" s="371"/>
      <c r="L31" s="371"/>
      <c r="M31" s="371"/>
      <c r="N31" s="371"/>
      <c r="O31" s="371"/>
      <c r="P31" s="371"/>
      <c r="Q31" s="371"/>
      <c r="R31" s="371"/>
      <c r="S31" s="371"/>
      <c r="T31" s="371"/>
      <c r="U31" s="371"/>
      <c r="V31" s="371"/>
      <c r="W31" s="371"/>
      <c r="X31" s="371"/>
      <c r="Y31" s="371"/>
      <c r="Z31" s="371"/>
      <c r="AA31" s="371"/>
      <c r="AB31" s="371"/>
      <c r="AC31" s="371"/>
      <c r="AD31" s="371"/>
      <c r="AE31" s="371"/>
      <c r="AF31" s="371"/>
    </row>
    <row r="32" spans="1:32" ht="15" customHeight="1">
      <c r="A32" s="332"/>
      <c r="B32" s="349"/>
      <c r="C32" s="349"/>
      <c r="D32" s="349"/>
      <c r="E32" s="349"/>
      <c r="F32" s="349"/>
      <c r="G32" s="349"/>
      <c r="H32" s="349"/>
      <c r="I32" s="349"/>
      <c r="J32" s="333"/>
      <c r="K32" s="371"/>
      <c r="L32" s="371"/>
      <c r="M32" s="371"/>
      <c r="N32" s="371"/>
      <c r="O32" s="371"/>
      <c r="P32" s="371"/>
      <c r="Q32" s="371"/>
      <c r="R32" s="371"/>
      <c r="S32" s="371"/>
      <c r="T32" s="371"/>
      <c r="U32" s="371"/>
      <c r="V32" s="371"/>
      <c r="W32" s="371"/>
      <c r="X32" s="371"/>
      <c r="Y32" s="371"/>
      <c r="Z32" s="371"/>
      <c r="AA32" s="371"/>
      <c r="AB32" s="371"/>
      <c r="AC32" s="371"/>
      <c r="AD32" s="371"/>
      <c r="AE32" s="371"/>
      <c r="AF32" s="371"/>
    </row>
    <row r="33" spans="1:32" ht="15" customHeight="1">
      <c r="A33" s="332"/>
      <c r="B33" s="349"/>
      <c r="C33" s="349"/>
      <c r="D33" s="349"/>
      <c r="E33" s="349"/>
      <c r="F33" s="349"/>
      <c r="G33" s="349"/>
      <c r="H33" s="349"/>
      <c r="I33" s="349"/>
      <c r="J33" s="333"/>
      <c r="K33" s="371"/>
      <c r="L33" s="371"/>
      <c r="M33" s="371"/>
      <c r="N33" s="371"/>
      <c r="O33" s="371"/>
      <c r="P33" s="371"/>
      <c r="Q33" s="371"/>
      <c r="R33" s="371"/>
      <c r="S33" s="371"/>
      <c r="T33" s="371"/>
      <c r="U33" s="371"/>
      <c r="V33" s="371"/>
      <c r="W33" s="371"/>
      <c r="X33" s="371"/>
      <c r="Y33" s="371"/>
      <c r="Z33" s="371"/>
      <c r="AA33" s="371"/>
      <c r="AB33" s="371"/>
      <c r="AC33" s="371"/>
      <c r="AD33" s="371"/>
      <c r="AE33" s="371"/>
      <c r="AF33" s="371"/>
    </row>
    <row r="34" spans="1:32" ht="15" customHeight="1">
      <c r="A34" s="332"/>
      <c r="B34" s="349"/>
      <c r="C34" s="349"/>
      <c r="D34" s="349"/>
      <c r="E34" s="349"/>
      <c r="F34" s="349"/>
      <c r="G34" s="349"/>
      <c r="H34" s="349"/>
      <c r="I34" s="349"/>
      <c r="J34" s="333"/>
      <c r="K34" s="371"/>
      <c r="L34" s="371"/>
      <c r="M34" s="371"/>
      <c r="N34" s="371"/>
      <c r="O34" s="371"/>
      <c r="P34" s="371"/>
      <c r="Q34" s="371"/>
      <c r="R34" s="371"/>
      <c r="S34" s="371"/>
      <c r="T34" s="371"/>
      <c r="U34" s="371"/>
      <c r="V34" s="371"/>
      <c r="W34" s="371"/>
      <c r="X34" s="371"/>
      <c r="Y34" s="371"/>
      <c r="Z34" s="371"/>
      <c r="AA34" s="371"/>
      <c r="AB34" s="371"/>
      <c r="AC34" s="371"/>
      <c r="AD34" s="371"/>
      <c r="AE34" s="371"/>
      <c r="AF34" s="371"/>
    </row>
    <row r="35" spans="1:32" ht="15" customHeight="1">
      <c r="A35" s="332"/>
      <c r="B35" s="349"/>
      <c r="C35" s="349"/>
      <c r="D35" s="349"/>
      <c r="E35" s="349"/>
      <c r="F35" s="349"/>
      <c r="G35" s="349"/>
      <c r="H35" s="349"/>
      <c r="I35" s="349"/>
      <c r="J35" s="333"/>
      <c r="K35" s="371"/>
      <c r="L35" s="371"/>
      <c r="M35" s="371"/>
      <c r="N35" s="371"/>
      <c r="O35" s="371"/>
      <c r="P35" s="371"/>
      <c r="Q35" s="371"/>
      <c r="R35" s="371"/>
      <c r="S35" s="371"/>
      <c r="T35" s="371"/>
      <c r="U35" s="371"/>
      <c r="V35" s="371"/>
      <c r="W35" s="371"/>
      <c r="X35" s="371"/>
      <c r="Y35" s="371"/>
      <c r="Z35" s="371"/>
      <c r="AA35" s="371"/>
      <c r="AB35" s="371"/>
      <c r="AC35" s="371"/>
      <c r="AD35" s="371"/>
      <c r="AE35" s="371"/>
      <c r="AF35" s="371"/>
    </row>
    <row r="36" spans="1:32" ht="15" customHeight="1">
      <c r="A36" s="334"/>
      <c r="B36" s="350"/>
      <c r="C36" s="350"/>
      <c r="D36" s="350"/>
      <c r="E36" s="350"/>
      <c r="F36" s="350"/>
      <c r="G36" s="350"/>
      <c r="H36" s="350"/>
      <c r="I36" s="350"/>
      <c r="J36" s="335"/>
      <c r="K36" s="371"/>
      <c r="L36" s="371"/>
      <c r="M36" s="371"/>
      <c r="N36" s="371"/>
      <c r="O36" s="371"/>
      <c r="P36" s="371"/>
      <c r="Q36" s="371"/>
      <c r="R36" s="371"/>
      <c r="S36" s="371"/>
      <c r="T36" s="371"/>
      <c r="U36" s="371"/>
      <c r="V36" s="371"/>
      <c r="W36" s="371"/>
      <c r="X36" s="371"/>
      <c r="Y36" s="371"/>
      <c r="Z36" s="371"/>
      <c r="AA36" s="371"/>
      <c r="AB36" s="371"/>
      <c r="AC36" s="371"/>
      <c r="AD36" s="371"/>
      <c r="AE36" s="371"/>
      <c r="AF36" s="371"/>
    </row>
    <row r="37" spans="1:32" ht="15" customHeight="1">
      <c r="A37" s="16"/>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8"/>
    </row>
    <row r="38" spans="1:32" ht="15" customHeight="1">
      <c r="A38" s="19"/>
      <c r="B38" s="11" t="s">
        <v>163</v>
      </c>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2"/>
    </row>
    <row r="39" spans="1:32" ht="15" customHeight="1">
      <c r="A39" s="19"/>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2"/>
    </row>
    <row r="40" spans="1:32" ht="15" customHeight="1">
      <c r="A40" s="19"/>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2"/>
    </row>
    <row r="41" spans="1:32" ht="15" customHeight="1">
      <c r="A41" s="19"/>
      <c r="B41" s="11"/>
      <c r="C41" s="11"/>
      <c r="D41" s="11"/>
      <c r="E41" s="11"/>
      <c r="F41" s="11" t="s">
        <v>344</v>
      </c>
      <c r="G41" s="11"/>
      <c r="H41" s="11"/>
      <c r="I41" s="11"/>
      <c r="J41" s="11" t="s">
        <v>164</v>
      </c>
      <c r="K41" s="11"/>
      <c r="L41" s="11"/>
      <c r="M41" s="11" t="s">
        <v>165</v>
      </c>
      <c r="N41" s="11"/>
      <c r="O41" s="11"/>
      <c r="P41" s="11" t="s">
        <v>166</v>
      </c>
      <c r="Q41" s="11"/>
      <c r="R41" s="11"/>
      <c r="S41" s="11"/>
      <c r="T41" s="11"/>
      <c r="U41" s="11"/>
      <c r="V41" s="11"/>
      <c r="W41" s="11"/>
      <c r="X41" s="11"/>
      <c r="Y41" s="11"/>
      <c r="Z41" s="11"/>
      <c r="AA41" s="11"/>
      <c r="AB41" s="11"/>
      <c r="AC41" s="11"/>
      <c r="AD41" s="11"/>
      <c r="AE41" s="11"/>
      <c r="AF41" s="12"/>
    </row>
    <row r="42" spans="1:32" ht="15" customHeight="1">
      <c r="A42" s="19"/>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2"/>
    </row>
    <row r="43" spans="1:32" ht="15" customHeight="1">
      <c r="A43" s="19"/>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2"/>
    </row>
    <row r="44" spans="1:32" ht="15" customHeight="1">
      <c r="A44" s="19"/>
      <c r="B44" s="11"/>
      <c r="C44" s="11"/>
      <c r="D44" s="11"/>
      <c r="E44" s="11"/>
      <c r="F44" s="11"/>
      <c r="G44" s="11"/>
      <c r="H44" s="11"/>
      <c r="I44" s="11"/>
      <c r="J44" s="49" t="s">
        <v>167</v>
      </c>
      <c r="K44" s="49"/>
      <c r="L44" s="49"/>
      <c r="M44" s="49"/>
      <c r="N44" s="49"/>
      <c r="O44" s="49"/>
      <c r="P44" s="49"/>
      <c r="Q44" s="49"/>
      <c r="R44" s="49"/>
      <c r="S44" s="49"/>
      <c r="T44" s="49"/>
      <c r="U44" s="49"/>
      <c r="V44" s="49"/>
      <c r="W44" s="49"/>
      <c r="X44" s="49"/>
      <c r="Y44" s="49"/>
      <c r="Z44" s="49"/>
      <c r="AA44" s="49"/>
      <c r="AB44" s="49"/>
      <c r="AC44" s="49"/>
      <c r="AD44" s="49" t="s">
        <v>168</v>
      </c>
      <c r="AE44" s="49"/>
      <c r="AF44" s="12"/>
    </row>
    <row r="45" spans="1:32" ht="15" customHeight="1">
      <c r="A45" s="19"/>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2"/>
    </row>
    <row r="46" spans="1:32" ht="15" customHeight="1">
      <c r="A46" s="22"/>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48"/>
    </row>
  </sheetData>
  <mergeCells count="110">
    <mergeCell ref="AJ5:AN5"/>
    <mergeCell ref="AJ6:AN6"/>
    <mergeCell ref="A3:AF4"/>
    <mergeCell ref="A7:J8"/>
    <mergeCell ref="K7:AF8"/>
    <mergeCell ref="A9:J10"/>
    <mergeCell ref="K9:AF10"/>
    <mergeCell ref="A11:E14"/>
    <mergeCell ref="F11:J12"/>
    <mergeCell ref="F13:J14"/>
    <mergeCell ref="K13:AF14"/>
    <mergeCell ref="S11:V12"/>
    <mergeCell ref="K11:R12"/>
    <mergeCell ref="W11:AF12"/>
    <mergeCell ref="K16:L17"/>
    <mergeCell ref="O16:P17"/>
    <mergeCell ref="Q16:R17"/>
    <mergeCell ref="Q15:R15"/>
    <mergeCell ref="A15:E20"/>
    <mergeCell ref="F15:J17"/>
    <mergeCell ref="K15:L15"/>
    <mergeCell ref="O15:P15"/>
    <mergeCell ref="M19:N20"/>
    <mergeCell ref="A21:E26"/>
    <mergeCell ref="F21:J23"/>
    <mergeCell ref="K21:L21"/>
    <mergeCell ref="O21:P21"/>
    <mergeCell ref="Q21:R21"/>
    <mergeCell ref="K19:L20"/>
    <mergeCell ref="O19:P20"/>
    <mergeCell ref="Q19:R20"/>
    <mergeCell ref="S19:T20"/>
    <mergeCell ref="F18:J20"/>
    <mergeCell ref="K18:L18"/>
    <mergeCell ref="O18:P18"/>
    <mergeCell ref="Q18:R18"/>
    <mergeCell ref="M18:N18"/>
    <mergeCell ref="S18:T18"/>
    <mergeCell ref="M21:N21"/>
    <mergeCell ref="S21:T21"/>
    <mergeCell ref="A27:J36"/>
    <mergeCell ref="K27:AF36"/>
    <mergeCell ref="M15:N15"/>
    <mergeCell ref="S15:T15"/>
    <mergeCell ref="U15:V15"/>
    <mergeCell ref="W15:X15"/>
    <mergeCell ref="Y15:Z15"/>
    <mergeCell ref="AA15:AB15"/>
    <mergeCell ref="K25:L26"/>
    <mergeCell ref="O25:P26"/>
    <mergeCell ref="Q25:R26"/>
    <mergeCell ref="S25:T26"/>
    <mergeCell ref="U25:V26"/>
    <mergeCell ref="W25:X26"/>
    <mergeCell ref="F24:J26"/>
    <mergeCell ref="K24:L24"/>
    <mergeCell ref="O24:P24"/>
    <mergeCell ref="Q24:R24"/>
    <mergeCell ref="M25:N26"/>
    <mergeCell ref="K22:L23"/>
    <mergeCell ref="O22:P23"/>
    <mergeCell ref="Q22:R23"/>
    <mergeCell ref="AC21:AD21"/>
    <mergeCell ref="AE21:AF21"/>
    <mergeCell ref="AC15:AD15"/>
    <mergeCell ref="M16:N17"/>
    <mergeCell ref="S16:T17"/>
    <mergeCell ref="U16:V17"/>
    <mergeCell ref="W16:X17"/>
    <mergeCell ref="Y16:Z17"/>
    <mergeCell ref="AA16:AB17"/>
    <mergeCell ref="AC16:AD17"/>
    <mergeCell ref="AE15:AF15"/>
    <mergeCell ref="AE16:AF17"/>
    <mergeCell ref="U18:V18"/>
    <mergeCell ref="W18:X18"/>
    <mergeCell ref="Y18:Z18"/>
    <mergeCell ref="AA18:AB18"/>
    <mergeCell ref="AC18:AD18"/>
    <mergeCell ref="AE18:AF18"/>
    <mergeCell ref="Y19:Z20"/>
    <mergeCell ref="AA19:AB20"/>
    <mergeCell ref="AC19:AD20"/>
    <mergeCell ref="AE19:AF20"/>
    <mergeCell ref="U21:V21"/>
    <mergeCell ref="W21:X21"/>
    <mergeCell ref="Y21:Z21"/>
    <mergeCell ref="AA21:AB21"/>
    <mergeCell ref="U19:V20"/>
    <mergeCell ref="W19:X20"/>
    <mergeCell ref="Y25:Z26"/>
    <mergeCell ref="AA25:AB26"/>
    <mergeCell ref="AC25:AD26"/>
    <mergeCell ref="AE25:AF26"/>
    <mergeCell ref="AE22:AF23"/>
    <mergeCell ref="M24:N24"/>
    <mergeCell ref="S24:T24"/>
    <mergeCell ref="U24:V24"/>
    <mergeCell ref="W24:X24"/>
    <mergeCell ref="Y24:Z24"/>
    <mergeCell ref="AA24:AB24"/>
    <mergeCell ref="AC24:AD24"/>
    <mergeCell ref="AE24:AF24"/>
    <mergeCell ref="M22:N23"/>
    <mergeCell ref="S22:T23"/>
    <mergeCell ref="U22:V23"/>
    <mergeCell ref="W22:X23"/>
    <mergeCell ref="Y22:Z23"/>
    <mergeCell ref="AA22:AB23"/>
    <mergeCell ref="AC22:AD23"/>
  </mergeCells>
  <phoneticPr fontId="3"/>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5"/>
  </sheetPr>
  <dimension ref="A10:AA49"/>
  <sheetViews>
    <sheetView showGridLines="0" showZeros="0" view="pageBreakPreview" zoomScale="85" zoomScaleNormal="100" zoomScaleSheetLayoutView="85" workbookViewId="0">
      <selection activeCell="H1" sqref="H1:J2"/>
    </sheetView>
  </sheetViews>
  <sheetFormatPr defaultColWidth="2.85546875" defaultRowHeight="15" customHeight="1"/>
  <cols>
    <col min="1" max="16384" width="2.85546875" style="26"/>
  </cols>
  <sheetData>
    <row r="10" spans="1:18" ht="15" customHeight="1">
      <c r="A10" s="607" t="s">
        <v>169</v>
      </c>
      <c r="B10" s="607"/>
      <c r="C10" s="607"/>
      <c r="D10" s="607"/>
      <c r="E10" s="607"/>
      <c r="F10" s="607"/>
      <c r="G10" s="607"/>
      <c r="H10" s="607"/>
      <c r="I10" s="607"/>
      <c r="J10" s="607"/>
      <c r="K10" s="607"/>
      <c r="L10" s="607"/>
      <c r="M10" s="607"/>
      <c r="N10" s="607"/>
      <c r="O10" s="607"/>
      <c r="P10" s="607"/>
      <c r="Q10" s="607"/>
      <c r="R10" s="607"/>
    </row>
    <row r="11" spans="1:18" ht="15" customHeight="1">
      <c r="A11" s="607"/>
      <c r="B11" s="607"/>
      <c r="C11" s="607"/>
      <c r="D11" s="607"/>
      <c r="E11" s="607"/>
      <c r="F11" s="607"/>
      <c r="G11" s="607"/>
      <c r="H11" s="607"/>
      <c r="I11" s="607"/>
      <c r="J11" s="607"/>
      <c r="K11" s="607"/>
      <c r="L11" s="607"/>
      <c r="M11" s="607"/>
      <c r="N11" s="607"/>
      <c r="O11" s="607"/>
      <c r="P11" s="607"/>
      <c r="Q11" s="607"/>
      <c r="R11" s="607"/>
    </row>
    <row r="12" spans="1:18" ht="15" customHeight="1">
      <c r="A12" s="604" t="s">
        <v>170</v>
      </c>
      <c r="B12" s="604"/>
      <c r="C12" s="604"/>
      <c r="D12" s="605"/>
      <c r="E12" s="608" t="str">
        <f>IF(データ!M17=0," ",データ!M17)</f>
        <v>令和6年度</v>
      </c>
      <c r="F12" s="609"/>
      <c r="G12" s="609"/>
      <c r="H12" s="609"/>
      <c r="I12" s="609"/>
      <c r="J12" s="609"/>
      <c r="K12" s="609"/>
      <c r="L12" s="609"/>
      <c r="M12" s="609"/>
      <c r="N12" s="609"/>
      <c r="O12" s="609"/>
      <c r="P12" s="609"/>
      <c r="Q12" s="609"/>
      <c r="R12" s="610"/>
    </row>
    <row r="13" spans="1:18" ht="15" customHeight="1">
      <c r="A13" s="605"/>
      <c r="B13" s="605"/>
      <c r="C13" s="605"/>
      <c r="D13" s="605"/>
      <c r="E13" s="611"/>
      <c r="F13" s="612"/>
      <c r="G13" s="612"/>
      <c r="H13" s="612"/>
      <c r="I13" s="612"/>
      <c r="J13" s="612"/>
      <c r="K13" s="612"/>
      <c r="L13" s="612"/>
      <c r="M13" s="612"/>
      <c r="N13" s="612"/>
      <c r="O13" s="612"/>
      <c r="P13" s="612"/>
      <c r="Q13" s="612"/>
      <c r="R13" s="613"/>
    </row>
    <row r="14" spans="1:18" ht="15" customHeight="1">
      <c r="A14" s="605" t="s">
        <v>15</v>
      </c>
      <c r="B14" s="605"/>
      <c r="C14" s="605"/>
      <c r="D14" s="605"/>
      <c r="E14" s="606" t="str">
        <f>IF(データ!M25=0," ",データ!M25)</f>
        <v>雲南市民バス（２９人乗り４WD）更新事業</v>
      </c>
      <c r="F14" s="606"/>
      <c r="G14" s="606"/>
      <c r="H14" s="606"/>
      <c r="I14" s="606"/>
      <c r="J14" s="606"/>
      <c r="K14" s="606"/>
      <c r="L14" s="606"/>
      <c r="M14" s="606"/>
      <c r="N14" s="606"/>
      <c r="O14" s="606"/>
      <c r="P14" s="606"/>
      <c r="Q14" s="606"/>
      <c r="R14" s="606"/>
    </row>
    <row r="15" spans="1:18" ht="15" customHeight="1">
      <c r="A15" s="605"/>
      <c r="B15" s="605"/>
      <c r="C15" s="605"/>
      <c r="D15" s="605"/>
      <c r="E15" s="606"/>
      <c r="F15" s="606"/>
      <c r="G15" s="606"/>
      <c r="H15" s="606"/>
      <c r="I15" s="606"/>
      <c r="J15" s="606"/>
      <c r="K15" s="606"/>
      <c r="L15" s="606"/>
      <c r="M15" s="606"/>
      <c r="N15" s="606"/>
      <c r="O15" s="606"/>
      <c r="P15" s="606"/>
      <c r="Q15" s="606"/>
      <c r="R15" s="606"/>
    </row>
    <row r="16" spans="1:18" ht="15" customHeight="1">
      <c r="A16" s="605"/>
      <c r="B16" s="605"/>
      <c r="C16" s="605"/>
      <c r="D16" s="605"/>
      <c r="E16" s="606"/>
      <c r="F16" s="606"/>
      <c r="G16" s="606"/>
      <c r="H16" s="606"/>
      <c r="I16" s="606"/>
      <c r="J16" s="606"/>
      <c r="K16" s="606"/>
      <c r="L16" s="606"/>
      <c r="M16" s="606"/>
      <c r="N16" s="606"/>
      <c r="O16" s="606"/>
      <c r="P16" s="606"/>
      <c r="Q16" s="606"/>
      <c r="R16" s="606"/>
    </row>
    <row r="17" spans="1:18" ht="15" customHeight="1">
      <c r="A17" s="605"/>
      <c r="B17" s="605"/>
      <c r="C17" s="605"/>
      <c r="D17" s="605"/>
      <c r="E17" s="606"/>
      <c r="F17" s="606"/>
      <c r="G17" s="606"/>
      <c r="H17" s="606"/>
      <c r="I17" s="606"/>
      <c r="J17" s="606"/>
      <c r="K17" s="606"/>
      <c r="L17" s="606"/>
      <c r="M17" s="606"/>
      <c r="N17" s="606"/>
      <c r="O17" s="606"/>
      <c r="P17" s="606"/>
      <c r="Q17" s="606"/>
      <c r="R17" s="606"/>
    </row>
    <row r="18" spans="1:18" ht="15" customHeight="1">
      <c r="A18" s="604" t="s">
        <v>243</v>
      </c>
      <c r="B18" s="604"/>
      <c r="C18" s="604"/>
      <c r="D18" s="605"/>
      <c r="E18" s="606" t="str">
        <f>IF(データ!M26=0," ",データ!M26)</f>
        <v>雲南市木次町里方</v>
      </c>
      <c r="F18" s="606"/>
      <c r="G18" s="606"/>
      <c r="H18" s="606"/>
      <c r="I18" s="606"/>
      <c r="J18" s="606"/>
      <c r="K18" s="606"/>
      <c r="L18" s="606"/>
      <c r="M18" s="606"/>
      <c r="N18" s="606"/>
      <c r="O18" s="606"/>
      <c r="P18" s="606"/>
      <c r="Q18" s="606"/>
      <c r="R18" s="606"/>
    </row>
    <row r="19" spans="1:18" ht="15" customHeight="1">
      <c r="A19" s="605"/>
      <c r="B19" s="605"/>
      <c r="C19" s="605"/>
      <c r="D19" s="605"/>
      <c r="E19" s="606"/>
      <c r="F19" s="606"/>
      <c r="G19" s="606"/>
      <c r="H19" s="606"/>
      <c r="I19" s="606"/>
      <c r="J19" s="606"/>
      <c r="K19" s="606"/>
      <c r="L19" s="606"/>
      <c r="M19" s="606"/>
      <c r="N19" s="606"/>
      <c r="O19" s="606"/>
      <c r="P19" s="606"/>
      <c r="Q19" s="606"/>
      <c r="R19" s="606"/>
    </row>
    <row r="20" spans="1:18" ht="15" customHeight="1">
      <c r="A20" s="605"/>
      <c r="B20" s="605"/>
      <c r="C20" s="605"/>
      <c r="D20" s="605"/>
      <c r="E20" s="606"/>
      <c r="F20" s="606"/>
      <c r="G20" s="606"/>
      <c r="H20" s="606"/>
      <c r="I20" s="606"/>
      <c r="J20" s="606"/>
      <c r="K20" s="606"/>
      <c r="L20" s="606"/>
      <c r="M20" s="606"/>
      <c r="N20" s="606"/>
      <c r="O20" s="606"/>
      <c r="P20" s="606"/>
      <c r="Q20" s="606"/>
      <c r="R20" s="606"/>
    </row>
    <row r="21" spans="1:18" ht="15" customHeight="1">
      <c r="A21" s="605"/>
      <c r="B21" s="605"/>
      <c r="C21" s="605"/>
      <c r="D21" s="605"/>
      <c r="E21" s="606"/>
      <c r="F21" s="606"/>
      <c r="G21" s="606"/>
      <c r="H21" s="606"/>
      <c r="I21" s="606"/>
      <c r="J21" s="606"/>
      <c r="K21" s="606"/>
      <c r="L21" s="606"/>
      <c r="M21" s="606"/>
      <c r="N21" s="606"/>
      <c r="O21" s="606"/>
      <c r="P21" s="606"/>
      <c r="Q21" s="606"/>
      <c r="R21" s="606"/>
    </row>
    <row r="49" spans="1:27" ht="1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row>
  </sheetData>
  <mergeCells count="7">
    <mergeCell ref="A18:D21"/>
    <mergeCell ref="E18:R21"/>
    <mergeCell ref="A10:R11"/>
    <mergeCell ref="A12:D13"/>
    <mergeCell ref="E12:R13"/>
    <mergeCell ref="A14:D17"/>
    <mergeCell ref="E14:R17"/>
  </mergeCells>
  <phoneticPr fontId="2"/>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sheetPr>
  <dimension ref="A1:AI107"/>
  <sheetViews>
    <sheetView showGridLines="0" showZeros="0" view="pageBreakPreview" zoomScale="85" zoomScaleNormal="100" zoomScaleSheetLayoutView="85" workbookViewId="0">
      <selection activeCell="K49" sqref="K49:AF49"/>
    </sheetView>
  </sheetViews>
  <sheetFormatPr defaultColWidth="3" defaultRowHeight="13.5"/>
  <cols>
    <col min="1" max="16384" width="3" style="3"/>
  </cols>
  <sheetData>
    <row r="1" spans="1:32" ht="13.5" customHeight="1">
      <c r="A1" s="294" t="s">
        <v>63</v>
      </c>
      <c r="B1" s="287" t="s">
        <v>64</v>
      </c>
      <c r="C1" s="287"/>
      <c r="D1" s="287"/>
      <c r="E1" s="299" t="s">
        <v>65</v>
      </c>
      <c r="F1" s="287"/>
      <c r="G1" s="287"/>
      <c r="H1" s="251" t="s">
        <v>361</v>
      </c>
      <c r="I1" s="252"/>
      <c r="J1" s="253"/>
      <c r="K1" s="269" t="s">
        <v>66</v>
      </c>
      <c r="L1" s="270"/>
      <c r="M1" s="271"/>
      <c r="N1" s="269" t="s">
        <v>67</v>
      </c>
      <c r="O1" s="270"/>
      <c r="P1" s="271"/>
      <c r="Q1" s="269" t="s">
        <v>68</v>
      </c>
      <c r="R1" s="270"/>
      <c r="S1" s="271"/>
      <c r="T1" s="269" t="s">
        <v>103</v>
      </c>
      <c r="U1" s="270"/>
      <c r="V1" s="271"/>
      <c r="W1" s="287" t="s">
        <v>70</v>
      </c>
      <c r="X1" s="287"/>
      <c r="Y1" s="287"/>
      <c r="Z1" s="287" t="s">
        <v>126</v>
      </c>
      <c r="AA1" s="287"/>
      <c r="AB1" s="287"/>
      <c r="AC1" s="287"/>
      <c r="AD1" s="287"/>
      <c r="AE1" s="287"/>
      <c r="AF1" s="287"/>
    </row>
    <row r="2" spans="1:32">
      <c r="A2" s="294"/>
      <c r="B2" s="287"/>
      <c r="C2" s="287"/>
      <c r="D2" s="287"/>
      <c r="E2" s="287"/>
      <c r="F2" s="287"/>
      <c r="G2" s="287"/>
      <c r="H2" s="254"/>
      <c r="I2" s="255"/>
      <c r="J2" s="256"/>
      <c r="K2" s="272"/>
      <c r="L2" s="273"/>
      <c r="M2" s="274"/>
      <c r="N2" s="272"/>
      <c r="O2" s="273"/>
      <c r="P2" s="274"/>
      <c r="Q2" s="272"/>
      <c r="R2" s="273"/>
      <c r="S2" s="274"/>
      <c r="T2" s="272"/>
      <c r="U2" s="273"/>
      <c r="V2" s="274"/>
      <c r="W2" s="287"/>
      <c r="X2" s="287"/>
      <c r="Y2" s="287"/>
      <c r="Z2" s="287"/>
      <c r="AA2" s="287"/>
      <c r="AB2" s="287"/>
      <c r="AC2" s="287"/>
      <c r="AD2" s="287"/>
      <c r="AE2" s="287"/>
      <c r="AF2" s="287"/>
    </row>
    <row r="3" spans="1:32">
      <c r="A3" s="294"/>
      <c r="B3" s="275" t="str">
        <f>IF(データ!I14=0," ",データ!I14)</f>
        <v xml:space="preserve"> </v>
      </c>
      <c r="C3" s="275"/>
      <c r="D3" s="275"/>
      <c r="E3" s="276" t="str">
        <f>IF(データ!M14=0," ",データ!M14)</f>
        <v xml:space="preserve"> </v>
      </c>
      <c r="F3" s="277"/>
      <c r="G3" s="278"/>
      <c r="H3" s="275"/>
      <c r="I3" s="275"/>
      <c r="J3" s="275"/>
      <c r="K3" s="275" t="str">
        <f>IF(データ!Q14=0," ",データ!Q14)</f>
        <v xml:space="preserve"> </v>
      </c>
      <c r="L3" s="275"/>
      <c r="M3" s="275"/>
      <c r="N3" s="275" t="str">
        <f>IF(データ!U14=0," ",データ!U14)</f>
        <v xml:space="preserve"> </v>
      </c>
      <c r="O3" s="275"/>
      <c r="P3" s="275"/>
      <c r="Q3" s="275"/>
      <c r="R3" s="275"/>
      <c r="S3" s="275"/>
      <c r="T3" s="275"/>
      <c r="U3" s="275"/>
      <c r="V3" s="275"/>
      <c r="W3" s="275"/>
      <c r="X3" s="275"/>
      <c r="Y3" s="275"/>
      <c r="Z3" s="275"/>
      <c r="AA3" s="275"/>
      <c r="AB3" s="275"/>
      <c r="AC3" s="275"/>
      <c r="AD3" s="275"/>
      <c r="AE3" s="275"/>
      <c r="AF3" s="275"/>
    </row>
    <row r="4" spans="1:32">
      <c r="A4" s="294"/>
      <c r="B4" s="275"/>
      <c r="C4" s="275"/>
      <c r="D4" s="275"/>
      <c r="E4" s="279"/>
      <c r="F4" s="280"/>
      <c r="G4" s="281"/>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2">
      <c r="A5" s="294"/>
      <c r="B5" s="275"/>
      <c r="C5" s="275"/>
      <c r="D5" s="275"/>
      <c r="E5" s="282"/>
      <c r="F5" s="283"/>
      <c r="G5" s="284"/>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row>
    <row r="6" spans="1:32" ht="13.5" customHeight="1">
      <c r="A6" s="263" t="str">
        <f>IF(データ!M33="随意契約","見積","入札")&amp;"結果調書"</f>
        <v>入札結果調書</v>
      </c>
      <c r="B6" s="264"/>
      <c r="C6" s="264"/>
      <c r="D6" s="264"/>
      <c r="E6" s="264"/>
      <c r="F6" s="264"/>
      <c r="G6" s="264"/>
      <c r="H6" s="264"/>
      <c r="I6" s="264"/>
      <c r="J6" s="264"/>
      <c r="K6" s="264"/>
      <c r="L6" s="264"/>
      <c r="M6" s="264"/>
      <c r="N6" s="264"/>
      <c r="O6" s="264"/>
      <c r="P6" s="264"/>
      <c r="Q6" s="264"/>
      <c r="R6" s="264"/>
      <c r="S6" s="264"/>
      <c r="T6" s="264"/>
      <c r="U6" s="264"/>
      <c r="V6" s="264"/>
      <c r="W6" s="251" t="s">
        <v>78</v>
      </c>
      <c r="X6" s="252"/>
      <c r="Y6" s="253"/>
      <c r="Z6" s="257" t="s">
        <v>333</v>
      </c>
      <c r="AA6" s="258"/>
      <c r="AB6" s="258"/>
      <c r="AC6" s="258"/>
      <c r="AD6" s="258"/>
      <c r="AE6" s="258"/>
      <c r="AF6" s="259"/>
    </row>
    <row r="7" spans="1:32" ht="13.5" customHeight="1">
      <c r="A7" s="265"/>
      <c r="B7" s="266"/>
      <c r="C7" s="266"/>
      <c r="D7" s="266"/>
      <c r="E7" s="266"/>
      <c r="F7" s="266"/>
      <c r="G7" s="266"/>
      <c r="H7" s="266"/>
      <c r="I7" s="266"/>
      <c r="J7" s="266"/>
      <c r="K7" s="266"/>
      <c r="L7" s="266"/>
      <c r="M7" s="266"/>
      <c r="N7" s="266"/>
      <c r="O7" s="266"/>
      <c r="P7" s="266"/>
      <c r="Q7" s="266"/>
      <c r="R7" s="266"/>
      <c r="S7" s="266"/>
      <c r="T7" s="266"/>
      <c r="U7" s="266"/>
      <c r="V7" s="266"/>
      <c r="W7" s="254"/>
      <c r="X7" s="255"/>
      <c r="Y7" s="256"/>
      <c r="Z7" s="260"/>
      <c r="AA7" s="261"/>
      <c r="AB7" s="261"/>
      <c r="AC7" s="261"/>
      <c r="AD7" s="261"/>
      <c r="AE7" s="261"/>
      <c r="AF7" s="262"/>
    </row>
    <row r="8" spans="1:32">
      <c r="A8" s="267" t="s">
        <v>15</v>
      </c>
      <c r="B8" s="267"/>
      <c r="C8" s="267"/>
      <c r="D8" s="267"/>
      <c r="E8" s="267"/>
      <c r="F8" s="267"/>
      <c r="G8" s="267"/>
      <c r="H8" s="267"/>
      <c r="I8" s="288" t="str">
        <f>IF(データ!M25=0," ",データ!M25)</f>
        <v>雲南市民バス（２９人乗り４WD）更新事業</v>
      </c>
      <c r="J8" s="289"/>
      <c r="K8" s="289"/>
      <c r="L8" s="289"/>
      <c r="M8" s="289"/>
      <c r="N8" s="289"/>
      <c r="O8" s="289"/>
      <c r="P8" s="289"/>
      <c r="Q8" s="289"/>
      <c r="R8" s="289"/>
      <c r="S8" s="289"/>
      <c r="T8" s="289"/>
      <c r="U8" s="289"/>
      <c r="V8" s="289"/>
      <c r="W8" s="289"/>
      <c r="X8" s="289"/>
      <c r="Y8" s="289"/>
      <c r="Z8" s="289"/>
      <c r="AA8" s="289"/>
      <c r="AB8" s="289"/>
      <c r="AC8" s="289"/>
      <c r="AD8" s="289"/>
      <c r="AE8" s="289"/>
      <c r="AF8" s="290"/>
    </row>
    <row r="9" spans="1:32">
      <c r="A9" s="267" t="s">
        <v>91</v>
      </c>
      <c r="B9" s="267"/>
      <c r="C9" s="267"/>
      <c r="D9" s="267"/>
      <c r="E9" s="267"/>
      <c r="F9" s="267" t="s">
        <v>89</v>
      </c>
      <c r="G9" s="267"/>
      <c r="H9" s="267"/>
      <c r="I9" s="293">
        <f>IF(データ!$M$41=0," ",データ!$M$41)</f>
        <v>45429</v>
      </c>
      <c r="J9" s="292"/>
      <c r="K9" s="292"/>
      <c r="L9" s="292"/>
      <c r="M9" s="292"/>
      <c r="N9" s="292"/>
      <c r="O9" s="292"/>
      <c r="P9" s="292"/>
      <c r="Q9" s="367">
        <f>IF(データ!$M$42=0," ",データ!$M$42)</f>
        <v>0.6875</v>
      </c>
      <c r="R9" s="367"/>
      <c r="S9" s="367"/>
      <c r="T9" s="1"/>
      <c r="U9" s="345" t="str">
        <f>IF(データ!M33="随意契約","までに提出する","")</f>
        <v/>
      </c>
      <c r="V9" s="345"/>
      <c r="W9" s="345"/>
      <c r="X9" s="345"/>
      <c r="Y9" s="345"/>
      <c r="Z9" s="345"/>
      <c r="AA9" s="345"/>
      <c r="AB9" s="345"/>
      <c r="AC9" s="345"/>
      <c r="AD9" s="345"/>
      <c r="AE9" s="345"/>
      <c r="AF9" s="346"/>
    </row>
    <row r="10" spans="1:32">
      <c r="A10" s="267"/>
      <c r="B10" s="267"/>
      <c r="C10" s="267"/>
      <c r="D10" s="267"/>
      <c r="E10" s="267"/>
      <c r="F10" s="267" t="s">
        <v>87</v>
      </c>
      <c r="G10" s="267"/>
      <c r="H10" s="267"/>
      <c r="I10" s="191" t="str">
        <f>IF(データ!M43=0," ",データ!M43)</f>
        <v>雲南市役所2階204会議室</v>
      </c>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row>
    <row r="11" spans="1:32">
      <c r="A11" s="267"/>
      <c r="B11" s="267"/>
      <c r="C11" s="267"/>
      <c r="D11" s="267"/>
      <c r="E11" s="267"/>
      <c r="F11" s="267" t="s">
        <v>92</v>
      </c>
      <c r="G11" s="267"/>
      <c r="H11" s="267"/>
      <c r="I11" s="191" t="str">
        <f>IF(データ!M44=0," ",データ!M44)</f>
        <v>3回</v>
      </c>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row>
    <row r="12" spans="1:32">
      <c r="A12" s="267" t="s">
        <v>93</v>
      </c>
      <c r="B12" s="267"/>
      <c r="C12" s="267"/>
      <c r="D12" s="267"/>
      <c r="E12" s="267"/>
      <c r="F12" s="267" t="s">
        <v>89</v>
      </c>
      <c r="G12" s="267"/>
      <c r="H12" s="267"/>
      <c r="I12" s="293">
        <f>IF(データ!$M$45=0," ",データ!$M$45)</f>
        <v>45429</v>
      </c>
      <c r="J12" s="292"/>
      <c r="K12" s="292"/>
      <c r="L12" s="292"/>
      <c r="M12" s="292"/>
      <c r="N12" s="292"/>
      <c r="O12" s="292"/>
      <c r="P12" s="292"/>
      <c r="Q12" s="367">
        <f>IF(データ!$M$46=0," ",データ!$M$46)</f>
        <v>0.6875</v>
      </c>
      <c r="R12" s="367"/>
      <c r="S12" s="367"/>
      <c r="T12" s="1"/>
      <c r="U12" s="345" t="s">
        <v>267</v>
      </c>
      <c r="V12" s="345"/>
      <c r="W12" s="345"/>
      <c r="X12" s="345"/>
      <c r="Y12" s="345"/>
      <c r="Z12" s="345"/>
      <c r="AA12" s="345"/>
      <c r="AB12" s="345"/>
      <c r="AC12" s="345"/>
      <c r="AD12" s="345"/>
      <c r="AE12" s="345"/>
      <c r="AF12" s="346"/>
    </row>
    <row r="13" spans="1:32">
      <c r="A13" s="267"/>
      <c r="B13" s="267"/>
      <c r="C13" s="267"/>
      <c r="D13" s="267"/>
      <c r="E13" s="267"/>
      <c r="F13" s="267" t="s">
        <v>87</v>
      </c>
      <c r="G13" s="267"/>
      <c r="H13" s="267"/>
      <c r="I13" s="191" t="str">
        <f>IF(データ!M47=0," ",データ!M47)</f>
        <v>雲南市役所2階204会議室</v>
      </c>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row>
    <row r="14" spans="1:32">
      <c r="A14" s="267" t="s">
        <v>46</v>
      </c>
      <c r="B14" s="267"/>
      <c r="C14" s="267"/>
      <c r="D14" s="267"/>
      <c r="E14" s="267"/>
      <c r="F14" s="267"/>
      <c r="G14" s="267"/>
      <c r="H14" s="267"/>
      <c r="I14" s="315" t="s">
        <v>82</v>
      </c>
      <c r="J14" s="315"/>
      <c r="K14" s="315"/>
      <c r="L14" s="191" t="str">
        <f>IF(データ!M105=0," ",データ!M105)</f>
        <v>交通政策室　室長　加藤健一</v>
      </c>
      <c r="M14" s="191"/>
      <c r="N14" s="191"/>
      <c r="O14" s="191"/>
      <c r="P14" s="191"/>
      <c r="Q14" s="191"/>
      <c r="R14" s="191"/>
      <c r="S14" s="191"/>
      <c r="T14" s="191"/>
      <c r="U14" s="191"/>
      <c r="V14" s="191"/>
      <c r="W14" s="191"/>
      <c r="X14" s="191"/>
      <c r="Y14" s="191"/>
      <c r="Z14" s="191"/>
      <c r="AA14" s="191"/>
      <c r="AB14" s="191"/>
      <c r="AC14" s="191"/>
      <c r="AD14" s="191"/>
      <c r="AE14" s="191"/>
      <c r="AF14" s="191"/>
    </row>
    <row r="15" spans="1:32">
      <c r="A15" s="347" t="s">
        <v>171</v>
      </c>
      <c r="B15" s="348"/>
      <c r="C15" s="348"/>
      <c r="D15" s="348"/>
      <c r="E15" s="348"/>
      <c r="F15" s="348"/>
      <c r="G15" s="348"/>
      <c r="H15" s="331"/>
      <c r="I15" s="315" t="s">
        <v>82</v>
      </c>
      <c r="J15" s="315"/>
      <c r="K15" s="315"/>
      <c r="L15" s="191" t="str">
        <f>IF(データ!M106=0," ",データ!M106)</f>
        <v>うんなん暮らし推進課　主幹　丹波　鉄也</v>
      </c>
      <c r="M15" s="191"/>
      <c r="N15" s="191"/>
      <c r="O15" s="191"/>
      <c r="P15" s="191"/>
      <c r="Q15" s="191"/>
      <c r="R15" s="191"/>
      <c r="S15" s="191"/>
      <c r="T15" s="191"/>
      <c r="U15" s="191"/>
      <c r="V15" s="191"/>
      <c r="W15" s="191"/>
      <c r="X15" s="191"/>
      <c r="Y15" s="191"/>
      <c r="Z15" s="191"/>
      <c r="AA15" s="191"/>
      <c r="AB15" s="191"/>
      <c r="AC15" s="191"/>
      <c r="AD15" s="191"/>
      <c r="AE15" s="191"/>
      <c r="AF15" s="191"/>
    </row>
    <row r="16" spans="1:32">
      <c r="A16" s="334"/>
      <c r="B16" s="350"/>
      <c r="C16" s="350"/>
      <c r="D16" s="350"/>
      <c r="E16" s="350"/>
      <c r="F16" s="350"/>
      <c r="G16" s="350"/>
      <c r="H16" s="335"/>
      <c r="I16" s="315" t="s">
        <v>82</v>
      </c>
      <c r="J16" s="315"/>
      <c r="K16" s="315"/>
      <c r="L16" s="191" t="str">
        <f>IF(データ!M107=0," ",データ!M107)</f>
        <v>うんなん暮らし推進課　副主幹　藤江　未奈</v>
      </c>
      <c r="M16" s="191"/>
      <c r="N16" s="191"/>
      <c r="O16" s="191"/>
      <c r="P16" s="191"/>
      <c r="Q16" s="191"/>
      <c r="R16" s="191"/>
      <c r="S16" s="191"/>
      <c r="T16" s="191"/>
      <c r="U16" s="191"/>
      <c r="V16" s="191"/>
      <c r="W16" s="191"/>
      <c r="X16" s="191"/>
      <c r="Y16" s="191"/>
      <c r="Z16" s="191"/>
      <c r="AA16" s="191"/>
      <c r="AB16" s="191"/>
      <c r="AC16" s="191"/>
      <c r="AD16" s="191"/>
      <c r="AE16" s="191"/>
      <c r="AF16" s="191"/>
    </row>
    <row r="17" spans="1:32">
      <c r="A17" s="287" t="s">
        <v>139</v>
      </c>
      <c r="B17" s="287"/>
      <c r="C17" s="287" t="s">
        <v>36</v>
      </c>
      <c r="D17" s="287"/>
      <c r="E17" s="287"/>
      <c r="F17" s="287"/>
      <c r="G17" s="287"/>
      <c r="H17" s="287"/>
      <c r="I17" s="287"/>
      <c r="J17" s="287"/>
      <c r="K17" s="287" t="s">
        <v>295</v>
      </c>
      <c r="L17" s="287"/>
      <c r="M17" s="287"/>
      <c r="N17" s="287"/>
      <c r="O17" s="287"/>
      <c r="P17" s="287"/>
      <c r="Q17" s="287"/>
      <c r="R17" s="287" t="s">
        <v>296</v>
      </c>
      <c r="S17" s="287"/>
      <c r="T17" s="287"/>
      <c r="U17" s="287"/>
      <c r="V17" s="287"/>
      <c r="W17" s="287"/>
      <c r="X17" s="287"/>
      <c r="Y17" s="287" t="s">
        <v>297</v>
      </c>
      <c r="Z17" s="287"/>
      <c r="AA17" s="287"/>
      <c r="AB17" s="287"/>
      <c r="AC17" s="287"/>
      <c r="AD17" s="287"/>
      <c r="AE17" s="287"/>
      <c r="AF17" s="287"/>
    </row>
    <row r="18" spans="1:32">
      <c r="A18" s="287"/>
      <c r="B18" s="287"/>
      <c r="C18" s="287"/>
      <c r="D18" s="287"/>
      <c r="E18" s="287"/>
      <c r="F18" s="287"/>
      <c r="G18" s="287"/>
      <c r="H18" s="287"/>
      <c r="I18" s="287"/>
      <c r="J18" s="287"/>
      <c r="K18" s="287" t="s">
        <v>150</v>
      </c>
      <c r="L18" s="287"/>
      <c r="M18" s="287"/>
      <c r="N18" s="287"/>
      <c r="O18" s="287"/>
      <c r="P18" s="287" t="s">
        <v>172</v>
      </c>
      <c r="Q18" s="287"/>
      <c r="R18" s="287" t="s">
        <v>150</v>
      </c>
      <c r="S18" s="287"/>
      <c r="T18" s="287"/>
      <c r="U18" s="287"/>
      <c r="V18" s="287"/>
      <c r="W18" s="287" t="s">
        <v>172</v>
      </c>
      <c r="X18" s="287"/>
      <c r="Y18" s="287" t="s">
        <v>150</v>
      </c>
      <c r="Z18" s="287"/>
      <c r="AA18" s="287"/>
      <c r="AB18" s="287"/>
      <c r="AC18" s="287"/>
      <c r="AD18" s="287" t="s">
        <v>172</v>
      </c>
      <c r="AE18" s="287"/>
      <c r="AF18" s="287"/>
    </row>
    <row r="19" spans="1:32">
      <c r="A19" s="287"/>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row>
    <row r="20" spans="1:32">
      <c r="A20" s="415">
        <v>1</v>
      </c>
      <c r="B20" s="416"/>
      <c r="C20" s="681" t="str">
        <f>IF(参加業者名簿兼選定理由書!G28=0,"",参加業者名簿兼選定理由書!G28)</f>
        <v>掛合ﾏﾂﾀﾞ 有限会社</v>
      </c>
      <c r="D20" s="682"/>
      <c r="E20" s="682"/>
      <c r="F20" s="682"/>
      <c r="G20" s="682"/>
      <c r="H20" s="682"/>
      <c r="I20" s="682"/>
      <c r="J20" s="683"/>
      <c r="K20" s="675">
        <v>21170000</v>
      </c>
      <c r="L20" s="676"/>
      <c r="M20" s="676"/>
      <c r="N20" s="676"/>
      <c r="O20" s="677"/>
      <c r="P20" s="490">
        <v>1</v>
      </c>
      <c r="Q20" s="492"/>
      <c r="R20" s="675"/>
      <c r="S20" s="676"/>
      <c r="T20" s="676"/>
      <c r="U20" s="676"/>
      <c r="V20" s="677"/>
      <c r="W20" s="490"/>
      <c r="X20" s="492"/>
      <c r="Y20" s="675"/>
      <c r="Z20" s="676"/>
      <c r="AA20" s="676"/>
      <c r="AB20" s="676"/>
      <c r="AC20" s="677"/>
      <c r="AD20" s="490"/>
      <c r="AE20" s="491"/>
      <c r="AF20" s="492"/>
    </row>
    <row r="21" spans="1:32">
      <c r="A21" s="417"/>
      <c r="B21" s="418"/>
      <c r="C21" s="684"/>
      <c r="D21" s="685"/>
      <c r="E21" s="685"/>
      <c r="F21" s="685"/>
      <c r="G21" s="685"/>
      <c r="H21" s="685"/>
      <c r="I21" s="685"/>
      <c r="J21" s="686"/>
      <c r="K21" s="678"/>
      <c r="L21" s="679"/>
      <c r="M21" s="679"/>
      <c r="N21" s="679"/>
      <c r="O21" s="680"/>
      <c r="P21" s="493"/>
      <c r="Q21" s="495"/>
      <c r="R21" s="678"/>
      <c r="S21" s="679"/>
      <c r="T21" s="679"/>
      <c r="U21" s="679"/>
      <c r="V21" s="680"/>
      <c r="W21" s="493"/>
      <c r="X21" s="495"/>
      <c r="Y21" s="678"/>
      <c r="Z21" s="679"/>
      <c r="AA21" s="679"/>
      <c r="AB21" s="679"/>
      <c r="AC21" s="680"/>
      <c r="AD21" s="493"/>
      <c r="AE21" s="494"/>
      <c r="AF21" s="495"/>
    </row>
    <row r="22" spans="1:32">
      <c r="A22" s="415">
        <v>2</v>
      </c>
      <c r="B22" s="416"/>
      <c r="C22" s="681" t="str">
        <f>IF(参加業者名簿兼選定理由書!G30=0,"",参加業者名簿兼選定理由書!G30)</f>
        <v>有限会社 大東自動車整備工場</v>
      </c>
      <c r="D22" s="682"/>
      <c r="E22" s="682"/>
      <c r="F22" s="682"/>
      <c r="G22" s="682"/>
      <c r="H22" s="682"/>
      <c r="I22" s="682"/>
      <c r="J22" s="683"/>
      <c r="K22" s="675">
        <v>21750000</v>
      </c>
      <c r="L22" s="676"/>
      <c r="M22" s="676"/>
      <c r="N22" s="676"/>
      <c r="O22" s="677"/>
      <c r="P22" s="490">
        <v>2</v>
      </c>
      <c r="Q22" s="492"/>
      <c r="R22" s="675"/>
      <c r="S22" s="676"/>
      <c r="T22" s="676"/>
      <c r="U22" s="676"/>
      <c r="V22" s="677"/>
      <c r="W22" s="490"/>
      <c r="X22" s="492"/>
      <c r="Y22" s="675"/>
      <c r="Z22" s="676"/>
      <c r="AA22" s="676"/>
      <c r="AB22" s="676"/>
      <c r="AC22" s="677"/>
      <c r="AD22" s="490"/>
      <c r="AE22" s="491"/>
      <c r="AF22" s="492"/>
    </row>
    <row r="23" spans="1:32">
      <c r="A23" s="417"/>
      <c r="B23" s="418"/>
      <c r="C23" s="684"/>
      <c r="D23" s="685"/>
      <c r="E23" s="685"/>
      <c r="F23" s="685"/>
      <c r="G23" s="685"/>
      <c r="H23" s="685"/>
      <c r="I23" s="685"/>
      <c r="J23" s="686"/>
      <c r="K23" s="678"/>
      <c r="L23" s="679"/>
      <c r="M23" s="679"/>
      <c r="N23" s="679"/>
      <c r="O23" s="680"/>
      <c r="P23" s="493"/>
      <c r="Q23" s="495"/>
      <c r="R23" s="678"/>
      <c r="S23" s="679"/>
      <c r="T23" s="679"/>
      <c r="U23" s="679"/>
      <c r="V23" s="680"/>
      <c r="W23" s="493"/>
      <c r="X23" s="495"/>
      <c r="Y23" s="678"/>
      <c r="Z23" s="679"/>
      <c r="AA23" s="679"/>
      <c r="AB23" s="679"/>
      <c r="AC23" s="680"/>
      <c r="AD23" s="493"/>
      <c r="AE23" s="494"/>
      <c r="AF23" s="495"/>
    </row>
    <row r="24" spans="1:32" ht="13.5" customHeight="1">
      <c r="A24" s="415">
        <v>3</v>
      </c>
      <c r="B24" s="416"/>
      <c r="C24" s="681" t="str">
        <f>IF(参加業者名簿兼選定理由書!G32=0,"",参加業者名簿兼選定理由書!G32)</f>
        <v xml:space="preserve"> </v>
      </c>
      <c r="D24" s="682"/>
      <c r="E24" s="682"/>
      <c r="F24" s="682"/>
      <c r="G24" s="682"/>
      <c r="H24" s="682"/>
      <c r="I24" s="682"/>
      <c r="J24" s="683"/>
      <c r="K24" s="675"/>
      <c r="L24" s="676"/>
      <c r="M24" s="676"/>
      <c r="N24" s="676"/>
      <c r="O24" s="677"/>
      <c r="P24" s="490"/>
      <c r="Q24" s="492"/>
      <c r="R24" s="675"/>
      <c r="S24" s="676"/>
      <c r="T24" s="676"/>
      <c r="U24" s="676"/>
      <c r="V24" s="677"/>
      <c r="W24" s="490"/>
      <c r="X24" s="492"/>
      <c r="Y24" s="675"/>
      <c r="Z24" s="676"/>
      <c r="AA24" s="676"/>
      <c r="AB24" s="676"/>
      <c r="AC24" s="677"/>
      <c r="AD24" s="490"/>
      <c r="AE24" s="491"/>
      <c r="AF24" s="492"/>
    </row>
    <row r="25" spans="1:32">
      <c r="A25" s="417"/>
      <c r="B25" s="418"/>
      <c r="C25" s="684"/>
      <c r="D25" s="685"/>
      <c r="E25" s="685"/>
      <c r="F25" s="685"/>
      <c r="G25" s="685"/>
      <c r="H25" s="685"/>
      <c r="I25" s="685"/>
      <c r="J25" s="686"/>
      <c r="K25" s="678"/>
      <c r="L25" s="679"/>
      <c r="M25" s="679"/>
      <c r="N25" s="679"/>
      <c r="O25" s="680"/>
      <c r="P25" s="493"/>
      <c r="Q25" s="495"/>
      <c r="R25" s="678"/>
      <c r="S25" s="679"/>
      <c r="T25" s="679"/>
      <c r="U25" s="679"/>
      <c r="V25" s="680"/>
      <c r="W25" s="493"/>
      <c r="X25" s="495"/>
      <c r="Y25" s="678"/>
      <c r="Z25" s="679"/>
      <c r="AA25" s="679"/>
      <c r="AB25" s="679"/>
      <c r="AC25" s="680"/>
      <c r="AD25" s="493"/>
      <c r="AE25" s="494"/>
      <c r="AF25" s="495"/>
    </row>
    <row r="26" spans="1:32">
      <c r="A26" s="415">
        <v>4</v>
      </c>
      <c r="B26" s="416"/>
      <c r="C26" s="681" t="str">
        <f>IF(参加業者名簿兼選定理由書!G34=0,"",参加業者名簿兼選定理由書!G34)</f>
        <v xml:space="preserve"> </v>
      </c>
      <c r="D26" s="682"/>
      <c r="E26" s="682"/>
      <c r="F26" s="682"/>
      <c r="G26" s="682"/>
      <c r="H26" s="682"/>
      <c r="I26" s="682"/>
      <c r="J26" s="683"/>
      <c r="K26" s="675"/>
      <c r="L26" s="676"/>
      <c r="M26" s="676"/>
      <c r="N26" s="676"/>
      <c r="O26" s="677"/>
      <c r="P26" s="490"/>
      <c r="Q26" s="492"/>
      <c r="R26" s="675"/>
      <c r="S26" s="676"/>
      <c r="T26" s="676"/>
      <c r="U26" s="676"/>
      <c r="V26" s="677"/>
      <c r="W26" s="490"/>
      <c r="X26" s="492"/>
      <c r="Y26" s="675"/>
      <c r="Z26" s="676"/>
      <c r="AA26" s="676"/>
      <c r="AB26" s="676"/>
      <c r="AC26" s="677"/>
      <c r="AD26" s="490"/>
      <c r="AE26" s="491"/>
      <c r="AF26" s="492"/>
    </row>
    <row r="27" spans="1:32">
      <c r="A27" s="417"/>
      <c r="B27" s="418"/>
      <c r="C27" s="684"/>
      <c r="D27" s="685"/>
      <c r="E27" s="685"/>
      <c r="F27" s="685"/>
      <c r="G27" s="685"/>
      <c r="H27" s="685"/>
      <c r="I27" s="685"/>
      <c r="J27" s="686"/>
      <c r="K27" s="678"/>
      <c r="L27" s="679"/>
      <c r="M27" s="679"/>
      <c r="N27" s="679"/>
      <c r="O27" s="680"/>
      <c r="P27" s="493"/>
      <c r="Q27" s="495"/>
      <c r="R27" s="678"/>
      <c r="S27" s="679"/>
      <c r="T27" s="679"/>
      <c r="U27" s="679"/>
      <c r="V27" s="680"/>
      <c r="W27" s="493"/>
      <c r="X27" s="495"/>
      <c r="Y27" s="678"/>
      <c r="Z27" s="679"/>
      <c r="AA27" s="679"/>
      <c r="AB27" s="679"/>
      <c r="AC27" s="680"/>
      <c r="AD27" s="493"/>
      <c r="AE27" s="494"/>
      <c r="AF27" s="495"/>
    </row>
    <row r="28" spans="1:32" ht="13.5" customHeight="1">
      <c r="A28" s="415">
        <v>5</v>
      </c>
      <c r="B28" s="416"/>
      <c r="C28" s="681" t="str">
        <f>IF(参加業者名簿兼選定理由書!G36=0,"",参加業者名簿兼選定理由書!G36)</f>
        <v xml:space="preserve"> </v>
      </c>
      <c r="D28" s="682"/>
      <c r="E28" s="682"/>
      <c r="F28" s="682"/>
      <c r="G28" s="682"/>
      <c r="H28" s="682"/>
      <c r="I28" s="682"/>
      <c r="J28" s="683"/>
      <c r="K28" s="675"/>
      <c r="L28" s="676"/>
      <c r="M28" s="676"/>
      <c r="N28" s="676"/>
      <c r="O28" s="677"/>
      <c r="P28" s="490"/>
      <c r="Q28" s="492"/>
      <c r="R28" s="675"/>
      <c r="S28" s="676"/>
      <c r="T28" s="676"/>
      <c r="U28" s="676"/>
      <c r="V28" s="677"/>
      <c r="W28" s="490"/>
      <c r="X28" s="492"/>
      <c r="Y28" s="675"/>
      <c r="Z28" s="676"/>
      <c r="AA28" s="676"/>
      <c r="AB28" s="676"/>
      <c r="AC28" s="677"/>
      <c r="AD28" s="490"/>
      <c r="AE28" s="491"/>
      <c r="AF28" s="492"/>
    </row>
    <row r="29" spans="1:32">
      <c r="A29" s="417"/>
      <c r="B29" s="418"/>
      <c r="C29" s="684"/>
      <c r="D29" s="685"/>
      <c r="E29" s="685"/>
      <c r="F29" s="685"/>
      <c r="G29" s="685"/>
      <c r="H29" s="685"/>
      <c r="I29" s="685"/>
      <c r="J29" s="686"/>
      <c r="K29" s="678"/>
      <c r="L29" s="679"/>
      <c r="M29" s="679"/>
      <c r="N29" s="679"/>
      <c r="O29" s="680"/>
      <c r="P29" s="493"/>
      <c r="Q29" s="495"/>
      <c r="R29" s="678"/>
      <c r="S29" s="679"/>
      <c r="T29" s="679"/>
      <c r="U29" s="679"/>
      <c r="V29" s="680"/>
      <c r="W29" s="493"/>
      <c r="X29" s="495"/>
      <c r="Y29" s="678"/>
      <c r="Z29" s="679"/>
      <c r="AA29" s="679"/>
      <c r="AB29" s="679"/>
      <c r="AC29" s="680"/>
      <c r="AD29" s="493"/>
      <c r="AE29" s="494"/>
      <c r="AF29" s="495"/>
    </row>
    <row r="30" spans="1:32">
      <c r="A30" s="415">
        <v>6</v>
      </c>
      <c r="B30" s="416"/>
      <c r="C30" s="681" t="str">
        <f>IF(参加業者名簿兼選定理由書!G38=0,"",参加業者名簿兼選定理由書!G38)</f>
        <v xml:space="preserve"> </v>
      </c>
      <c r="D30" s="682"/>
      <c r="E30" s="682"/>
      <c r="F30" s="682"/>
      <c r="G30" s="682"/>
      <c r="H30" s="682"/>
      <c r="I30" s="682"/>
      <c r="J30" s="683"/>
      <c r="K30" s="675"/>
      <c r="L30" s="676"/>
      <c r="M30" s="676"/>
      <c r="N30" s="676"/>
      <c r="O30" s="677"/>
      <c r="P30" s="490"/>
      <c r="Q30" s="492"/>
      <c r="R30" s="675"/>
      <c r="S30" s="676"/>
      <c r="T30" s="676"/>
      <c r="U30" s="676"/>
      <c r="V30" s="677"/>
      <c r="W30" s="490"/>
      <c r="X30" s="492"/>
      <c r="Y30" s="675"/>
      <c r="Z30" s="676"/>
      <c r="AA30" s="676"/>
      <c r="AB30" s="676"/>
      <c r="AC30" s="677"/>
      <c r="AD30" s="490"/>
      <c r="AE30" s="491"/>
      <c r="AF30" s="492"/>
    </row>
    <row r="31" spans="1:32">
      <c r="A31" s="417"/>
      <c r="B31" s="418"/>
      <c r="C31" s="684"/>
      <c r="D31" s="685"/>
      <c r="E31" s="685"/>
      <c r="F31" s="685"/>
      <c r="G31" s="685"/>
      <c r="H31" s="685"/>
      <c r="I31" s="685"/>
      <c r="J31" s="686"/>
      <c r="K31" s="678"/>
      <c r="L31" s="679"/>
      <c r="M31" s="679"/>
      <c r="N31" s="679"/>
      <c r="O31" s="680"/>
      <c r="P31" s="493"/>
      <c r="Q31" s="495"/>
      <c r="R31" s="678"/>
      <c r="S31" s="679"/>
      <c r="T31" s="679"/>
      <c r="U31" s="679"/>
      <c r="V31" s="680"/>
      <c r="W31" s="493"/>
      <c r="X31" s="495"/>
      <c r="Y31" s="678"/>
      <c r="Z31" s="679"/>
      <c r="AA31" s="679"/>
      <c r="AB31" s="679"/>
      <c r="AC31" s="680"/>
      <c r="AD31" s="493"/>
      <c r="AE31" s="494"/>
      <c r="AF31" s="495"/>
    </row>
    <row r="32" spans="1:32" ht="13.5" customHeight="1">
      <c r="A32" s="415">
        <v>7</v>
      </c>
      <c r="B32" s="416"/>
      <c r="C32" s="681" t="str">
        <f>IF(参加業者名簿兼選定理由書!G40=0,"",参加業者名簿兼選定理由書!G40)</f>
        <v xml:space="preserve"> </v>
      </c>
      <c r="D32" s="682"/>
      <c r="E32" s="682"/>
      <c r="F32" s="682"/>
      <c r="G32" s="682"/>
      <c r="H32" s="682"/>
      <c r="I32" s="682"/>
      <c r="J32" s="683"/>
      <c r="K32" s="675"/>
      <c r="L32" s="676"/>
      <c r="M32" s="676"/>
      <c r="N32" s="676"/>
      <c r="O32" s="677"/>
      <c r="P32" s="490"/>
      <c r="Q32" s="492"/>
      <c r="R32" s="675"/>
      <c r="S32" s="676"/>
      <c r="T32" s="676"/>
      <c r="U32" s="676"/>
      <c r="V32" s="677"/>
      <c r="W32" s="490"/>
      <c r="X32" s="492"/>
      <c r="Y32" s="675"/>
      <c r="Z32" s="676"/>
      <c r="AA32" s="676"/>
      <c r="AB32" s="676"/>
      <c r="AC32" s="677"/>
      <c r="AD32" s="490"/>
      <c r="AE32" s="491"/>
      <c r="AF32" s="492"/>
    </row>
    <row r="33" spans="1:32">
      <c r="A33" s="417"/>
      <c r="B33" s="418"/>
      <c r="C33" s="684"/>
      <c r="D33" s="685"/>
      <c r="E33" s="685"/>
      <c r="F33" s="685"/>
      <c r="G33" s="685"/>
      <c r="H33" s="685"/>
      <c r="I33" s="685"/>
      <c r="J33" s="686"/>
      <c r="K33" s="678"/>
      <c r="L33" s="679"/>
      <c r="M33" s="679"/>
      <c r="N33" s="679"/>
      <c r="O33" s="680"/>
      <c r="P33" s="493"/>
      <c r="Q33" s="495"/>
      <c r="R33" s="678"/>
      <c r="S33" s="679"/>
      <c r="T33" s="679"/>
      <c r="U33" s="679"/>
      <c r="V33" s="680"/>
      <c r="W33" s="493"/>
      <c r="X33" s="495"/>
      <c r="Y33" s="678"/>
      <c r="Z33" s="679"/>
      <c r="AA33" s="679"/>
      <c r="AB33" s="679"/>
      <c r="AC33" s="680"/>
      <c r="AD33" s="493"/>
      <c r="AE33" s="494"/>
      <c r="AF33" s="495"/>
    </row>
    <row r="34" spans="1:32">
      <c r="A34" s="415">
        <v>8</v>
      </c>
      <c r="B34" s="416"/>
      <c r="C34" s="681" t="str">
        <f>IF(参加業者名簿兼選定理由書!G42=0,"",参加業者名簿兼選定理由書!G42)</f>
        <v xml:space="preserve"> </v>
      </c>
      <c r="D34" s="682"/>
      <c r="E34" s="682"/>
      <c r="F34" s="682"/>
      <c r="G34" s="682"/>
      <c r="H34" s="682"/>
      <c r="I34" s="682"/>
      <c r="J34" s="683"/>
      <c r="K34" s="675"/>
      <c r="L34" s="676"/>
      <c r="M34" s="676"/>
      <c r="N34" s="676"/>
      <c r="O34" s="677"/>
      <c r="P34" s="490"/>
      <c r="Q34" s="492"/>
      <c r="R34" s="675"/>
      <c r="S34" s="676"/>
      <c r="T34" s="676"/>
      <c r="U34" s="676"/>
      <c r="V34" s="677"/>
      <c r="W34" s="490"/>
      <c r="X34" s="492"/>
      <c r="Y34" s="675"/>
      <c r="Z34" s="676"/>
      <c r="AA34" s="676"/>
      <c r="AB34" s="676"/>
      <c r="AC34" s="677"/>
      <c r="AD34" s="490"/>
      <c r="AE34" s="491"/>
      <c r="AF34" s="492"/>
    </row>
    <row r="35" spans="1:32">
      <c r="A35" s="417"/>
      <c r="B35" s="418"/>
      <c r="C35" s="684"/>
      <c r="D35" s="685"/>
      <c r="E35" s="685"/>
      <c r="F35" s="685"/>
      <c r="G35" s="685"/>
      <c r="H35" s="685"/>
      <c r="I35" s="685"/>
      <c r="J35" s="686"/>
      <c r="K35" s="678"/>
      <c r="L35" s="679"/>
      <c r="M35" s="679"/>
      <c r="N35" s="679"/>
      <c r="O35" s="680"/>
      <c r="P35" s="493"/>
      <c r="Q35" s="495"/>
      <c r="R35" s="678"/>
      <c r="S35" s="679"/>
      <c r="T35" s="679"/>
      <c r="U35" s="679"/>
      <c r="V35" s="680"/>
      <c r="W35" s="493"/>
      <c r="X35" s="495"/>
      <c r="Y35" s="678"/>
      <c r="Z35" s="679"/>
      <c r="AA35" s="679"/>
      <c r="AB35" s="679"/>
      <c r="AC35" s="680"/>
      <c r="AD35" s="493"/>
      <c r="AE35" s="494"/>
      <c r="AF35" s="495"/>
    </row>
    <row r="36" spans="1:32" ht="13.5" customHeight="1">
      <c r="A36" s="415">
        <v>9</v>
      </c>
      <c r="B36" s="416"/>
      <c r="C36" s="681" t="str">
        <f>IF(参加業者名簿兼選定理由書!G44=0,"",参加業者名簿兼選定理由書!G44)</f>
        <v xml:space="preserve"> </v>
      </c>
      <c r="D36" s="682"/>
      <c r="E36" s="682"/>
      <c r="F36" s="682"/>
      <c r="G36" s="682"/>
      <c r="H36" s="682"/>
      <c r="I36" s="682"/>
      <c r="J36" s="683"/>
      <c r="K36" s="675"/>
      <c r="L36" s="676"/>
      <c r="M36" s="676"/>
      <c r="N36" s="676"/>
      <c r="O36" s="677"/>
      <c r="P36" s="490"/>
      <c r="Q36" s="492"/>
      <c r="R36" s="675"/>
      <c r="S36" s="676"/>
      <c r="T36" s="676"/>
      <c r="U36" s="676"/>
      <c r="V36" s="677"/>
      <c r="W36" s="490"/>
      <c r="X36" s="492"/>
      <c r="Y36" s="675"/>
      <c r="Z36" s="676"/>
      <c r="AA36" s="676"/>
      <c r="AB36" s="676"/>
      <c r="AC36" s="677"/>
      <c r="AD36" s="490"/>
      <c r="AE36" s="491"/>
      <c r="AF36" s="492"/>
    </row>
    <row r="37" spans="1:32">
      <c r="A37" s="417"/>
      <c r="B37" s="418"/>
      <c r="C37" s="684"/>
      <c r="D37" s="685"/>
      <c r="E37" s="685"/>
      <c r="F37" s="685"/>
      <c r="G37" s="685"/>
      <c r="H37" s="685"/>
      <c r="I37" s="685"/>
      <c r="J37" s="686"/>
      <c r="K37" s="678"/>
      <c r="L37" s="679"/>
      <c r="M37" s="679"/>
      <c r="N37" s="679"/>
      <c r="O37" s="680"/>
      <c r="P37" s="493"/>
      <c r="Q37" s="495"/>
      <c r="R37" s="678"/>
      <c r="S37" s="679"/>
      <c r="T37" s="679"/>
      <c r="U37" s="679"/>
      <c r="V37" s="680"/>
      <c r="W37" s="493"/>
      <c r="X37" s="495"/>
      <c r="Y37" s="678"/>
      <c r="Z37" s="679"/>
      <c r="AA37" s="679"/>
      <c r="AB37" s="679"/>
      <c r="AC37" s="680"/>
      <c r="AD37" s="493"/>
      <c r="AE37" s="494"/>
      <c r="AF37" s="495"/>
    </row>
    <row r="38" spans="1:32">
      <c r="A38" s="415">
        <v>10</v>
      </c>
      <c r="B38" s="416"/>
      <c r="C38" s="681" t="str">
        <f>IF(参加業者名簿兼選定理由書!G46=0,"",参加業者名簿兼選定理由書!G46)</f>
        <v xml:space="preserve"> </v>
      </c>
      <c r="D38" s="682"/>
      <c r="E38" s="682"/>
      <c r="F38" s="682"/>
      <c r="G38" s="682"/>
      <c r="H38" s="682"/>
      <c r="I38" s="682"/>
      <c r="J38" s="683"/>
      <c r="K38" s="675"/>
      <c r="L38" s="676"/>
      <c r="M38" s="676"/>
      <c r="N38" s="676"/>
      <c r="O38" s="677"/>
      <c r="P38" s="490"/>
      <c r="Q38" s="492"/>
      <c r="R38" s="675"/>
      <c r="S38" s="676"/>
      <c r="T38" s="676"/>
      <c r="U38" s="676"/>
      <c r="V38" s="677"/>
      <c r="W38" s="490"/>
      <c r="X38" s="492"/>
      <c r="Y38" s="675"/>
      <c r="Z38" s="676"/>
      <c r="AA38" s="676"/>
      <c r="AB38" s="676"/>
      <c r="AC38" s="677"/>
      <c r="AD38" s="490"/>
      <c r="AE38" s="491"/>
      <c r="AF38" s="492"/>
    </row>
    <row r="39" spans="1:32">
      <c r="A39" s="417"/>
      <c r="B39" s="418"/>
      <c r="C39" s="684"/>
      <c r="D39" s="685"/>
      <c r="E39" s="685"/>
      <c r="F39" s="685"/>
      <c r="G39" s="685"/>
      <c r="H39" s="685"/>
      <c r="I39" s="685"/>
      <c r="J39" s="686"/>
      <c r="K39" s="678"/>
      <c r="L39" s="679"/>
      <c r="M39" s="679"/>
      <c r="N39" s="679"/>
      <c r="O39" s="680"/>
      <c r="P39" s="493"/>
      <c r="Q39" s="495"/>
      <c r="R39" s="678"/>
      <c r="S39" s="679"/>
      <c r="T39" s="679"/>
      <c r="U39" s="679"/>
      <c r="V39" s="680"/>
      <c r="W39" s="493"/>
      <c r="X39" s="495"/>
      <c r="Y39" s="678"/>
      <c r="Z39" s="679"/>
      <c r="AA39" s="679"/>
      <c r="AB39" s="679"/>
      <c r="AC39" s="680"/>
      <c r="AD39" s="493"/>
      <c r="AE39" s="494"/>
      <c r="AF39" s="495"/>
    </row>
    <row r="40" spans="1:32" ht="13.5" customHeight="1">
      <c r="A40" s="415">
        <v>11</v>
      </c>
      <c r="B40" s="416"/>
      <c r="C40" s="681" t="str">
        <f>IF(参加業者名簿兼選定理由書!G48=0,"",参加業者名簿兼選定理由書!G48)</f>
        <v xml:space="preserve"> </v>
      </c>
      <c r="D40" s="682"/>
      <c r="E40" s="682"/>
      <c r="F40" s="682"/>
      <c r="G40" s="682"/>
      <c r="H40" s="682"/>
      <c r="I40" s="682"/>
      <c r="J40" s="683"/>
      <c r="K40" s="675"/>
      <c r="L40" s="676"/>
      <c r="M40" s="676"/>
      <c r="N40" s="676"/>
      <c r="O40" s="677"/>
      <c r="P40" s="490"/>
      <c r="Q40" s="492"/>
      <c r="R40" s="675"/>
      <c r="S40" s="676"/>
      <c r="T40" s="676"/>
      <c r="U40" s="676"/>
      <c r="V40" s="677"/>
      <c r="W40" s="490"/>
      <c r="X40" s="492"/>
      <c r="Y40" s="675"/>
      <c r="Z40" s="676"/>
      <c r="AA40" s="676"/>
      <c r="AB40" s="676"/>
      <c r="AC40" s="677"/>
      <c r="AD40" s="490"/>
      <c r="AE40" s="491"/>
      <c r="AF40" s="492"/>
    </row>
    <row r="41" spans="1:32">
      <c r="A41" s="417"/>
      <c r="B41" s="418"/>
      <c r="C41" s="684"/>
      <c r="D41" s="685"/>
      <c r="E41" s="685"/>
      <c r="F41" s="685"/>
      <c r="G41" s="685"/>
      <c r="H41" s="685"/>
      <c r="I41" s="685"/>
      <c r="J41" s="686"/>
      <c r="K41" s="678"/>
      <c r="L41" s="679"/>
      <c r="M41" s="679"/>
      <c r="N41" s="679"/>
      <c r="O41" s="680"/>
      <c r="P41" s="493"/>
      <c r="Q41" s="495"/>
      <c r="R41" s="678"/>
      <c r="S41" s="679"/>
      <c r="T41" s="679"/>
      <c r="U41" s="679"/>
      <c r="V41" s="680"/>
      <c r="W41" s="493"/>
      <c r="X41" s="495"/>
      <c r="Y41" s="678"/>
      <c r="Z41" s="679"/>
      <c r="AA41" s="679"/>
      <c r="AB41" s="679"/>
      <c r="AC41" s="680"/>
      <c r="AD41" s="493"/>
      <c r="AE41" s="494"/>
      <c r="AF41" s="495"/>
    </row>
    <row r="42" spans="1:32">
      <c r="A42" s="415">
        <v>12</v>
      </c>
      <c r="B42" s="416"/>
      <c r="C42" s="681" t="str">
        <f>IF(参加業者名簿兼選定理由書!G50=0,"",参加業者名簿兼選定理由書!G50)</f>
        <v xml:space="preserve"> </v>
      </c>
      <c r="D42" s="682"/>
      <c r="E42" s="682"/>
      <c r="F42" s="682"/>
      <c r="G42" s="682"/>
      <c r="H42" s="682"/>
      <c r="I42" s="682"/>
      <c r="J42" s="683"/>
      <c r="K42" s="675"/>
      <c r="L42" s="676"/>
      <c r="M42" s="676"/>
      <c r="N42" s="676"/>
      <c r="O42" s="677"/>
      <c r="P42" s="490"/>
      <c r="Q42" s="492"/>
      <c r="R42" s="675"/>
      <c r="S42" s="676"/>
      <c r="T42" s="676"/>
      <c r="U42" s="676"/>
      <c r="V42" s="677"/>
      <c r="W42" s="490"/>
      <c r="X42" s="492"/>
      <c r="Y42" s="675"/>
      <c r="Z42" s="676"/>
      <c r="AA42" s="676"/>
      <c r="AB42" s="676"/>
      <c r="AC42" s="677"/>
      <c r="AD42" s="490"/>
      <c r="AE42" s="491"/>
      <c r="AF42" s="492"/>
    </row>
    <row r="43" spans="1:32">
      <c r="A43" s="417"/>
      <c r="B43" s="418"/>
      <c r="C43" s="684"/>
      <c r="D43" s="685"/>
      <c r="E43" s="685"/>
      <c r="F43" s="685"/>
      <c r="G43" s="685"/>
      <c r="H43" s="685"/>
      <c r="I43" s="685"/>
      <c r="J43" s="686"/>
      <c r="K43" s="678"/>
      <c r="L43" s="679"/>
      <c r="M43" s="679"/>
      <c r="N43" s="679"/>
      <c r="O43" s="680"/>
      <c r="P43" s="493"/>
      <c r="Q43" s="495"/>
      <c r="R43" s="678"/>
      <c r="S43" s="679"/>
      <c r="T43" s="679"/>
      <c r="U43" s="679"/>
      <c r="V43" s="680"/>
      <c r="W43" s="493"/>
      <c r="X43" s="495"/>
      <c r="Y43" s="678"/>
      <c r="Z43" s="679"/>
      <c r="AA43" s="679"/>
      <c r="AB43" s="679"/>
      <c r="AC43" s="680"/>
      <c r="AD43" s="493"/>
      <c r="AE43" s="494"/>
      <c r="AF43" s="495"/>
    </row>
    <row r="44" spans="1:32">
      <c r="A44" s="267" t="s">
        <v>173</v>
      </c>
      <c r="B44" s="267"/>
      <c r="C44" s="267"/>
      <c r="D44" s="267"/>
      <c r="E44" s="267"/>
      <c r="F44" s="267"/>
      <c r="G44" s="267"/>
      <c r="H44" s="267"/>
      <c r="I44" s="267" t="s">
        <v>175</v>
      </c>
      <c r="J44" s="267"/>
      <c r="K44" s="687">
        <f>IF(データ!M57=0,"",データ!M57)</f>
        <v>26748000</v>
      </c>
      <c r="L44" s="688"/>
      <c r="M44" s="688"/>
      <c r="N44" s="688"/>
      <c r="O44" s="688"/>
      <c r="P44" s="688"/>
      <c r="Q44" s="688"/>
      <c r="R44" s="688"/>
      <c r="S44" s="688"/>
      <c r="T44" s="688"/>
      <c r="U44" s="688"/>
      <c r="V44" s="688"/>
      <c r="W44" s="688"/>
      <c r="X44" s="688"/>
      <c r="Y44" s="688"/>
      <c r="Z44" s="688"/>
      <c r="AA44" s="688"/>
      <c r="AB44" s="688"/>
      <c r="AC44" s="688"/>
      <c r="AD44" s="688"/>
      <c r="AE44" s="688"/>
      <c r="AF44" s="689"/>
    </row>
    <row r="45" spans="1:32">
      <c r="A45" s="267"/>
      <c r="B45" s="267"/>
      <c r="C45" s="267"/>
      <c r="D45" s="267"/>
      <c r="E45" s="267"/>
      <c r="F45" s="267"/>
      <c r="G45" s="267"/>
      <c r="H45" s="267"/>
      <c r="I45" s="267" t="s">
        <v>174</v>
      </c>
      <c r="J45" s="267"/>
      <c r="K45" s="687">
        <f>IF(データ!M57=0,"",データ!M57+データ!M57*データ!M58)</f>
        <v>29422800</v>
      </c>
      <c r="L45" s="688"/>
      <c r="M45" s="688"/>
      <c r="N45" s="688"/>
      <c r="O45" s="688"/>
      <c r="P45" s="688"/>
      <c r="Q45" s="688"/>
      <c r="R45" s="688"/>
      <c r="S45" s="688"/>
      <c r="T45" s="688"/>
      <c r="U45" s="688"/>
      <c r="V45" s="688"/>
      <c r="W45" s="688"/>
      <c r="X45" s="688"/>
      <c r="Y45" s="688"/>
      <c r="Z45" s="688"/>
      <c r="AA45" s="688"/>
      <c r="AB45" s="688"/>
      <c r="AC45" s="688"/>
      <c r="AD45" s="688"/>
      <c r="AE45" s="688"/>
      <c r="AF45" s="689"/>
    </row>
    <row r="46" spans="1:32" ht="13.5" customHeight="1">
      <c r="A46" s="267" t="s">
        <v>26</v>
      </c>
      <c r="B46" s="267"/>
      <c r="C46" s="267"/>
      <c r="D46" s="267"/>
      <c r="E46" s="267"/>
      <c r="F46" s="267"/>
      <c r="G46" s="267"/>
      <c r="H46" s="267"/>
      <c r="I46" s="267" t="s">
        <v>175</v>
      </c>
      <c r="J46" s="267"/>
      <c r="K46" s="687">
        <f>K44</f>
        <v>26748000</v>
      </c>
      <c r="L46" s="688"/>
      <c r="M46" s="688"/>
      <c r="N46" s="688"/>
      <c r="O46" s="688"/>
      <c r="P46" s="688"/>
      <c r="Q46" s="688"/>
      <c r="R46" s="688"/>
      <c r="S46" s="688"/>
      <c r="T46" s="688"/>
      <c r="U46" s="688"/>
      <c r="V46" s="688"/>
      <c r="W46" s="688"/>
      <c r="X46" s="688"/>
      <c r="Y46" s="688"/>
      <c r="Z46" s="688"/>
      <c r="AA46" s="688"/>
      <c r="AB46" s="688"/>
      <c r="AC46" s="688"/>
      <c r="AD46" s="688"/>
      <c r="AE46" s="688"/>
      <c r="AF46" s="689"/>
    </row>
    <row r="47" spans="1:32" ht="13.5" customHeight="1">
      <c r="A47" s="267"/>
      <c r="B47" s="267"/>
      <c r="C47" s="267"/>
      <c r="D47" s="267"/>
      <c r="E47" s="267"/>
      <c r="F47" s="267"/>
      <c r="G47" s="267"/>
      <c r="H47" s="267"/>
      <c r="I47" s="267" t="s">
        <v>174</v>
      </c>
      <c r="J47" s="267"/>
      <c r="K47" s="687">
        <f>K45</f>
        <v>29422800</v>
      </c>
      <c r="L47" s="688"/>
      <c r="M47" s="688"/>
      <c r="N47" s="688"/>
      <c r="O47" s="688"/>
      <c r="P47" s="688"/>
      <c r="Q47" s="688"/>
      <c r="R47" s="688"/>
      <c r="S47" s="688"/>
      <c r="T47" s="688"/>
      <c r="U47" s="688"/>
      <c r="V47" s="688"/>
      <c r="W47" s="688"/>
      <c r="X47" s="688"/>
      <c r="Y47" s="688"/>
      <c r="Z47" s="688"/>
      <c r="AA47" s="688"/>
      <c r="AB47" s="688"/>
      <c r="AC47" s="688"/>
      <c r="AD47" s="688"/>
      <c r="AE47" s="688"/>
      <c r="AF47" s="689"/>
    </row>
    <row r="48" spans="1:32">
      <c r="A48" s="267" t="s">
        <v>27</v>
      </c>
      <c r="B48" s="267"/>
      <c r="C48" s="267"/>
      <c r="D48" s="267"/>
      <c r="E48" s="267"/>
      <c r="F48" s="267"/>
      <c r="G48" s="267"/>
      <c r="H48" s="267"/>
      <c r="I48" s="267" t="s">
        <v>175</v>
      </c>
      <c r="J48" s="267"/>
      <c r="K48" s="690" t="str">
        <f>IF(データ!M63=0," ",データ!M63)</f>
        <v>設けない</v>
      </c>
      <c r="L48" s="691"/>
      <c r="M48" s="691"/>
      <c r="N48" s="691"/>
      <c r="O48" s="691"/>
      <c r="P48" s="691"/>
      <c r="Q48" s="691"/>
      <c r="R48" s="691"/>
      <c r="S48" s="691"/>
      <c r="T48" s="691"/>
      <c r="U48" s="691"/>
      <c r="V48" s="691"/>
      <c r="W48" s="691"/>
      <c r="X48" s="691"/>
      <c r="Y48" s="691"/>
      <c r="Z48" s="691"/>
      <c r="AA48" s="691"/>
      <c r="AB48" s="691"/>
      <c r="AC48" s="691"/>
      <c r="AD48" s="691"/>
      <c r="AE48" s="691"/>
      <c r="AF48" s="692"/>
    </row>
    <row r="49" spans="1:32" ht="13.5" customHeight="1">
      <c r="A49" s="267" t="s">
        <v>176</v>
      </c>
      <c r="B49" s="267"/>
      <c r="C49" s="267"/>
      <c r="D49" s="267"/>
      <c r="E49" s="267"/>
      <c r="F49" s="267"/>
      <c r="G49" s="267"/>
      <c r="H49" s="267"/>
      <c r="I49" s="267" t="s">
        <v>175</v>
      </c>
      <c r="J49" s="267"/>
      <c r="K49" s="687">
        <f>IF(データ!M127=0,"",データ!M127)</f>
        <v>21170000</v>
      </c>
      <c r="L49" s="688"/>
      <c r="M49" s="688"/>
      <c r="N49" s="688"/>
      <c r="O49" s="688"/>
      <c r="P49" s="688"/>
      <c r="Q49" s="688"/>
      <c r="R49" s="688"/>
      <c r="S49" s="688"/>
      <c r="T49" s="688"/>
      <c r="U49" s="688"/>
      <c r="V49" s="688"/>
      <c r="W49" s="688"/>
      <c r="X49" s="688"/>
      <c r="Y49" s="688"/>
      <c r="Z49" s="688"/>
      <c r="AA49" s="688"/>
      <c r="AB49" s="688"/>
      <c r="AC49" s="688"/>
      <c r="AD49" s="688"/>
      <c r="AE49" s="688"/>
      <c r="AF49" s="689"/>
    </row>
    <row r="50" spans="1:32" ht="13.5" customHeight="1">
      <c r="A50" s="267"/>
      <c r="B50" s="267"/>
      <c r="C50" s="267"/>
      <c r="D50" s="267"/>
      <c r="E50" s="267"/>
      <c r="F50" s="267"/>
      <c r="G50" s="267"/>
      <c r="H50" s="267"/>
      <c r="I50" s="267" t="s">
        <v>174</v>
      </c>
      <c r="J50" s="267"/>
      <c r="K50" s="687">
        <f>IF(データ!M127=0,"",データ!M127+データ!M127*データ!M128)</f>
        <v>23287000</v>
      </c>
      <c r="L50" s="688"/>
      <c r="M50" s="688"/>
      <c r="N50" s="688"/>
      <c r="O50" s="688"/>
      <c r="P50" s="688"/>
      <c r="Q50" s="688"/>
      <c r="R50" s="688"/>
      <c r="S50" s="688"/>
      <c r="T50" s="688"/>
      <c r="U50" s="688"/>
      <c r="V50" s="688"/>
      <c r="W50" s="688"/>
      <c r="X50" s="688"/>
      <c r="Y50" s="688"/>
      <c r="Z50" s="688"/>
      <c r="AA50" s="688"/>
      <c r="AB50" s="688"/>
      <c r="AC50" s="688"/>
      <c r="AD50" s="688"/>
      <c r="AE50" s="688"/>
      <c r="AF50" s="689"/>
    </row>
    <row r="51" spans="1:32">
      <c r="A51" s="267" t="s">
        <v>177</v>
      </c>
      <c r="B51" s="267"/>
      <c r="C51" s="267"/>
      <c r="D51" s="267"/>
      <c r="E51" s="267"/>
      <c r="F51" s="267"/>
      <c r="G51" s="674"/>
      <c r="H51" s="674"/>
      <c r="I51" s="674"/>
      <c r="J51" s="674"/>
      <c r="K51" s="484" t="str">
        <f>データ!M129</f>
        <v>掛合マツダ有限会社　代表取締役　中澤　豊和</v>
      </c>
      <c r="L51" s="485"/>
      <c r="M51" s="485"/>
      <c r="N51" s="485"/>
      <c r="O51" s="485"/>
      <c r="P51" s="485"/>
      <c r="Q51" s="485"/>
      <c r="R51" s="485"/>
      <c r="S51" s="485"/>
      <c r="T51" s="485"/>
      <c r="U51" s="485"/>
      <c r="V51" s="485"/>
      <c r="W51" s="485"/>
      <c r="X51" s="485"/>
      <c r="Y51" s="485"/>
      <c r="Z51" s="485"/>
      <c r="AA51" s="485"/>
      <c r="AB51" s="485"/>
      <c r="AC51" s="485"/>
      <c r="AD51" s="485"/>
      <c r="AE51" s="485"/>
      <c r="AF51" s="486"/>
    </row>
    <row r="52" spans="1:32">
      <c r="A52" s="267"/>
      <c r="B52" s="267"/>
      <c r="C52" s="267"/>
      <c r="D52" s="267"/>
      <c r="E52" s="267"/>
      <c r="F52" s="267"/>
      <c r="G52" s="674"/>
      <c r="H52" s="674"/>
      <c r="I52" s="674"/>
      <c r="J52" s="674"/>
      <c r="K52" s="671"/>
      <c r="L52" s="672"/>
      <c r="M52" s="672"/>
      <c r="N52" s="672"/>
      <c r="O52" s="672"/>
      <c r="P52" s="672"/>
      <c r="Q52" s="672"/>
      <c r="R52" s="672"/>
      <c r="S52" s="672"/>
      <c r="T52" s="672"/>
      <c r="U52" s="672"/>
      <c r="V52" s="672"/>
      <c r="W52" s="672"/>
      <c r="X52" s="672"/>
      <c r="Y52" s="672"/>
      <c r="Z52" s="672"/>
      <c r="AA52" s="672"/>
      <c r="AB52" s="672"/>
      <c r="AC52" s="672"/>
      <c r="AD52" s="672"/>
      <c r="AE52" s="672"/>
      <c r="AF52" s="673"/>
    </row>
    <row r="53" spans="1:32">
      <c r="A53" s="267"/>
      <c r="B53" s="267"/>
      <c r="C53" s="267"/>
      <c r="D53" s="267"/>
      <c r="E53" s="267"/>
      <c r="F53" s="267"/>
      <c r="G53" s="267"/>
      <c r="H53" s="267"/>
      <c r="I53" s="267"/>
      <c r="J53" s="267"/>
      <c r="K53" s="487"/>
      <c r="L53" s="488"/>
      <c r="M53" s="488"/>
      <c r="N53" s="488"/>
      <c r="O53" s="488"/>
      <c r="P53" s="488"/>
      <c r="Q53" s="488"/>
      <c r="R53" s="488"/>
      <c r="S53" s="488"/>
      <c r="T53" s="488"/>
      <c r="U53" s="488"/>
      <c r="V53" s="488"/>
      <c r="W53" s="488"/>
      <c r="X53" s="488"/>
      <c r="Y53" s="488"/>
      <c r="Z53" s="488"/>
      <c r="AA53" s="488"/>
      <c r="AB53" s="488"/>
      <c r="AC53" s="488"/>
      <c r="AD53" s="488"/>
      <c r="AE53" s="488"/>
      <c r="AF53" s="489"/>
    </row>
    <row r="54" spans="1:32">
      <c r="A54" s="267" t="s">
        <v>178</v>
      </c>
      <c r="B54" s="267"/>
      <c r="C54" s="267"/>
      <c r="D54" s="267"/>
      <c r="E54" s="267"/>
      <c r="F54" s="267"/>
      <c r="G54" s="674"/>
      <c r="H54" s="674"/>
      <c r="I54" s="674"/>
      <c r="J54" s="674"/>
      <c r="K54" s="693"/>
      <c r="L54" s="693"/>
      <c r="M54" s="693"/>
      <c r="N54" s="693"/>
      <c r="O54" s="693"/>
      <c r="P54" s="693"/>
      <c r="Q54" s="693"/>
      <c r="R54" s="693"/>
      <c r="S54" s="693"/>
      <c r="T54" s="693"/>
      <c r="U54" s="693"/>
      <c r="V54" s="693"/>
      <c r="W54" s="693"/>
      <c r="X54" s="693"/>
      <c r="Y54" s="693"/>
      <c r="Z54" s="693"/>
      <c r="AA54" s="693"/>
      <c r="AB54" s="693"/>
      <c r="AC54" s="693"/>
      <c r="AD54" s="693"/>
      <c r="AE54" s="693"/>
      <c r="AF54" s="693"/>
    </row>
    <row r="55" spans="1:32">
      <c r="A55" s="267"/>
      <c r="B55" s="267"/>
      <c r="C55" s="267"/>
      <c r="D55" s="267"/>
      <c r="E55" s="267"/>
      <c r="F55" s="267"/>
      <c r="G55" s="674"/>
      <c r="H55" s="674"/>
      <c r="I55" s="674"/>
      <c r="J55" s="674"/>
      <c r="K55" s="693"/>
      <c r="L55" s="693"/>
      <c r="M55" s="693"/>
      <c r="N55" s="693"/>
      <c r="O55" s="693"/>
      <c r="P55" s="693"/>
      <c r="Q55" s="693"/>
      <c r="R55" s="693"/>
      <c r="S55" s="693"/>
      <c r="T55" s="693"/>
      <c r="U55" s="693"/>
      <c r="V55" s="693"/>
      <c r="W55" s="693"/>
      <c r="X55" s="693"/>
      <c r="Y55" s="693"/>
      <c r="Z55" s="693"/>
      <c r="AA55" s="693"/>
      <c r="AB55" s="693"/>
      <c r="AC55" s="693"/>
      <c r="AD55" s="693"/>
      <c r="AE55" s="693"/>
      <c r="AF55" s="693"/>
    </row>
    <row r="56" spans="1:32">
      <c r="A56" s="267"/>
      <c r="B56" s="267"/>
      <c r="C56" s="267"/>
      <c r="D56" s="267"/>
      <c r="E56" s="267"/>
      <c r="F56" s="267"/>
      <c r="G56" s="267"/>
      <c r="H56" s="267"/>
      <c r="I56" s="267"/>
      <c r="J56" s="267"/>
      <c r="K56" s="694"/>
      <c r="L56" s="694"/>
      <c r="M56" s="694"/>
      <c r="N56" s="694"/>
      <c r="O56" s="694"/>
      <c r="P56" s="694"/>
      <c r="Q56" s="694"/>
      <c r="R56" s="694"/>
      <c r="S56" s="694"/>
      <c r="T56" s="694"/>
      <c r="U56" s="694"/>
      <c r="V56" s="694"/>
      <c r="W56" s="694"/>
      <c r="X56" s="694"/>
      <c r="Y56" s="694"/>
      <c r="Z56" s="694"/>
      <c r="AA56" s="694"/>
      <c r="AB56" s="694"/>
      <c r="AC56" s="694"/>
      <c r="AD56" s="694"/>
      <c r="AE56" s="694"/>
      <c r="AF56" s="694"/>
    </row>
    <row r="58" spans="1:32">
      <c r="A58" s="72"/>
      <c r="B58" s="72" t="str">
        <f>データ!M23</f>
        <v>政策企画部　うんなん暮らし推進課　交通政策室</v>
      </c>
      <c r="C58" s="72"/>
      <c r="D58" s="72"/>
      <c r="E58" s="72"/>
      <c r="F58" s="72"/>
      <c r="G58" s="72"/>
      <c r="H58" s="72"/>
      <c r="I58" s="72"/>
      <c r="J58" s="72"/>
      <c r="K58" s="72"/>
      <c r="L58" s="72"/>
      <c r="M58" s="72"/>
      <c r="N58" s="72"/>
      <c r="O58" s="72"/>
      <c r="P58" s="72"/>
      <c r="Q58" s="72"/>
      <c r="R58" s="72"/>
      <c r="S58" s="72"/>
      <c r="T58" s="72"/>
      <c r="U58" s="72"/>
      <c r="V58" s="72"/>
    </row>
    <row r="59" spans="1:32">
      <c r="A59" s="72"/>
      <c r="B59" s="72"/>
      <c r="C59" s="72"/>
      <c r="D59" s="72"/>
      <c r="E59" s="72"/>
      <c r="F59" s="72"/>
      <c r="G59" s="72"/>
      <c r="H59" s="72"/>
      <c r="I59" s="72"/>
      <c r="J59" s="72"/>
      <c r="K59" s="72"/>
      <c r="L59" s="72"/>
      <c r="M59" s="72"/>
      <c r="N59" s="72"/>
      <c r="O59" s="72"/>
      <c r="P59" s="72"/>
      <c r="Q59" s="72"/>
      <c r="R59" s="72"/>
      <c r="S59" s="72"/>
      <c r="T59" s="72"/>
      <c r="U59" s="72"/>
      <c r="V59" s="72"/>
    </row>
    <row r="60" spans="1:32" ht="13.5" customHeight="1">
      <c r="A60" s="644"/>
      <c r="B60" s="644"/>
      <c r="C60" s="644"/>
      <c r="D60" s="644"/>
      <c r="E60" s="644"/>
      <c r="F60" s="644"/>
      <c r="G60" s="644"/>
      <c r="H60" s="644"/>
      <c r="I60" s="644" t="str">
        <f>IF(データ!M33="随意契約","随意契約","入札結果")&amp;"公表調書"</f>
        <v>入札結果公表調書</v>
      </c>
      <c r="J60" s="644"/>
      <c r="K60" s="644"/>
      <c r="L60" s="644"/>
      <c r="M60" s="644"/>
      <c r="N60" s="644"/>
      <c r="O60" s="644"/>
      <c r="P60" s="644"/>
      <c r="Q60" s="644"/>
      <c r="R60" s="644"/>
      <c r="S60" s="644"/>
      <c r="T60" s="644"/>
      <c r="U60" s="644"/>
      <c r="V60" s="644"/>
      <c r="W60" s="644"/>
      <c r="X60" s="644"/>
      <c r="Y60" s="644"/>
      <c r="Z60" s="644"/>
      <c r="AA60" s="644"/>
      <c r="AB60" s="644"/>
      <c r="AC60" s="644"/>
      <c r="AD60" s="644"/>
      <c r="AE60" s="644"/>
      <c r="AF60" s="644"/>
    </row>
    <row r="61" spans="1:32" ht="13.5" customHeight="1">
      <c r="A61" s="644"/>
      <c r="B61" s="644"/>
      <c r="C61" s="644"/>
      <c r="D61" s="644"/>
      <c r="E61" s="644"/>
      <c r="F61" s="644"/>
      <c r="G61" s="644"/>
      <c r="H61" s="644"/>
      <c r="I61" s="644"/>
      <c r="J61" s="644"/>
      <c r="K61" s="644"/>
      <c r="L61" s="644"/>
      <c r="M61" s="644"/>
      <c r="N61" s="644"/>
      <c r="O61" s="644"/>
      <c r="P61" s="644"/>
      <c r="Q61" s="644"/>
      <c r="R61" s="644"/>
      <c r="S61" s="644"/>
      <c r="T61" s="644"/>
      <c r="U61" s="644"/>
      <c r="V61" s="644"/>
      <c r="W61" s="644"/>
      <c r="X61" s="644"/>
      <c r="Y61" s="644"/>
      <c r="Z61" s="644"/>
      <c r="AA61" s="644"/>
      <c r="AB61" s="644"/>
      <c r="AC61" s="644"/>
      <c r="AD61" s="644"/>
      <c r="AE61" s="644"/>
      <c r="AF61" s="644"/>
    </row>
    <row r="62" spans="1:32">
      <c r="A62"/>
      <c r="B62"/>
      <c r="C62"/>
      <c r="D62"/>
      <c r="E62"/>
      <c r="F62"/>
      <c r="G62"/>
      <c r="H62"/>
      <c r="I62"/>
      <c r="J62"/>
      <c r="K62"/>
      <c r="L62"/>
      <c r="M62"/>
      <c r="N62"/>
      <c r="O62"/>
      <c r="P62"/>
      <c r="Q62"/>
      <c r="R62"/>
      <c r="S62"/>
      <c r="T62"/>
      <c r="U62"/>
      <c r="V62"/>
    </row>
    <row r="63" spans="1:32">
      <c r="A63" s="614" t="s">
        <v>368</v>
      </c>
      <c r="B63" s="615"/>
      <c r="C63" s="615"/>
      <c r="D63" s="615"/>
      <c r="E63" s="615"/>
      <c r="F63" s="615"/>
      <c r="G63" s="616"/>
      <c r="H63" s="73"/>
      <c r="I63" s="638" t="str">
        <f>I8</f>
        <v>雲南市民バス（２９人乗り４WD）更新事業</v>
      </c>
      <c r="J63" s="638"/>
      <c r="K63" s="638"/>
      <c r="L63" s="638"/>
      <c r="M63" s="638"/>
      <c r="N63" s="638"/>
      <c r="O63" s="638"/>
      <c r="P63" s="638"/>
      <c r="Q63" s="638"/>
      <c r="R63" s="638"/>
      <c r="S63" s="638"/>
      <c r="T63" s="638"/>
      <c r="U63" s="638"/>
      <c r="V63" s="638"/>
      <c r="W63" s="638"/>
      <c r="X63" s="638"/>
      <c r="Y63" s="638"/>
      <c r="Z63" s="638"/>
      <c r="AA63" s="638"/>
      <c r="AB63" s="638"/>
      <c r="AC63" s="638"/>
      <c r="AD63" s="638"/>
      <c r="AE63" s="638"/>
      <c r="AF63" s="18"/>
    </row>
    <row r="64" spans="1:32">
      <c r="A64" s="639"/>
      <c r="B64" s="640"/>
      <c r="C64" s="640"/>
      <c r="D64" s="640"/>
      <c r="E64" s="640"/>
      <c r="F64" s="640"/>
      <c r="G64" s="641"/>
      <c r="H64" s="74"/>
      <c r="I64" s="642"/>
      <c r="J64" s="642"/>
      <c r="K64" s="642"/>
      <c r="L64" s="642"/>
      <c r="M64" s="642"/>
      <c r="N64" s="642"/>
      <c r="O64" s="642"/>
      <c r="P64" s="642"/>
      <c r="Q64" s="642"/>
      <c r="R64" s="642"/>
      <c r="S64" s="642"/>
      <c r="T64" s="642"/>
      <c r="U64" s="642"/>
      <c r="V64" s="642"/>
      <c r="W64" s="642"/>
      <c r="X64" s="642"/>
      <c r="Y64" s="642"/>
      <c r="Z64" s="642"/>
      <c r="AA64" s="642"/>
      <c r="AB64" s="642"/>
      <c r="AC64" s="642"/>
      <c r="AD64" s="642"/>
      <c r="AE64" s="642"/>
      <c r="AF64" s="12"/>
    </row>
    <row r="65" spans="1:32">
      <c r="A65" s="617"/>
      <c r="B65" s="618"/>
      <c r="C65" s="618"/>
      <c r="D65" s="618"/>
      <c r="E65" s="618"/>
      <c r="F65" s="618"/>
      <c r="G65" s="619"/>
      <c r="H65" s="75"/>
      <c r="I65" s="643"/>
      <c r="J65" s="643"/>
      <c r="K65" s="643"/>
      <c r="L65" s="643"/>
      <c r="M65" s="643"/>
      <c r="N65" s="643"/>
      <c r="O65" s="643"/>
      <c r="P65" s="643"/>
      <c r="Q65" s="643"/>
      <c r="R65" s="643"/>
      <c r="S65" s="643"/>
      <c r="T65" s="643"/>
      <c r="U65" s="643"/>
      <c r="V65" s="643"/>
      <c r="W65" s="643"/>
      <c r="X65" s="643"/>
      <c r="Y65" s="643"/>
      <c r="Z65" s="643"/>
      <c r="AA65" s="643"/>
      <c r="AB65" s="643"/>
      <c r="AC65" s="643"/>
      <c r="AD65" s="643"/>
      <c r="AE65" s="643"/>
      <c r="AF65" s="48"/>
    </row>
    <row r="66" spans="1:32">
      <c r="A66" s="614" t="s">
        <v>369</v>
      </c>
      <c r="B66" s="615"/>
      <c r="C66" s="615"/>
      <c r="D66" s="615"/>
      <c r="E66" s="615"/>
      <c r="F66" s="615"/>
      <c r="G66" s="616"/>
      <c r="H66" s="665">
        <f>I9</f>
        <v>45429</v>
      </c>
      <c r="I66" s="666"/>
      <c r="J66" s="666"/>
      <c r="K66" s="666"/>
      <c r="L66" s="666"/>
      <c r="M66" s="666"/>
      <c r="N66" s="666"/>
      <c r="O66" s="659">
        <f>Q9</f>
        <v>0.6875</v>
      </c>
      <c r="P66" s="659"/>
      <c r="Q66" s="659"/>
      <c r="R66" s="660"/>
      <c r="S66" s="614" t="s">
        <v>370</v>
      </c>
      <c r="T66" s="615"/>
      <c r="U66" s="615"/>
      <c r="V66" s="615"/>
      <c r="W66" s="616"/>
      <c r="X66" s="614" t="str">
        <f>データ!M33</f>
        <v>一般競争入札</v>
      </c>
      <c r="Y66" s="615"/>
      <c r="Z66" s="615"/>
      <c r="AA66" s="615"/>
      <c r="AB66" s="615"/>
      <c r="AC66" s="615"/>
      <c r="AD66" s="615"/>
      <c r="AE66" s="615"/>
      <c r="AF66" s="616"/>
    </row>
    <row r="67" spans="1:32">
      <c r="A67" s="639"/>
      <c r="B67" s="640"/>
      <c r="C67" s="640"/>
      <c r="D67" s="640"/>
      <c r="E67" s="640"/>
      <c r="F67" s="640"/>
      <c r="G67" s="641"/>
      <c r="H67" s="667"/>
      <c r="I67" s="668"/>
      <c r="J67" s="668"/>
      <c r="K67" s="668"/>
      <c r="L67" s="668"/>
      <c r="M67" s="668"/>
      <c r="N67" s="668"/>
      <c r="O67" s="661"/>
      <c r="P67" s="661"/>
      <c r="Q67" s="661"/>
      <c r="R67" s="662"/>
      <c r="S67" s="639"/>
      <c r="T67" s="640"/>
      <c r="U67" s="640"/>
      <c r="V67" s="640"/>
      <c r="W67" s="641"/>
      <c r="X67" s="639"/>
      <c r="Y67" s="640"/>
      <c r="Z67" s="640"/>
      <c r="AA67" s="640"/>
      <c r="AB67" s="640"/>
      <c r="AC67" s="640"/>
      <c r="AD67" s="640"/>
      <c r="AE67" s="640"/>
      <c r="AF67" s="641"/>
    </row>
    <row r="68" spans="1:32">
      <c r="A68" s="617"/>
      <c r="B68" s="618"/>
      <c r="C68" s="618"/>
      <c r="D68" s="618"/>
      <c r="E68" s="618"/>
      <c r="F68" s="618"/>
      <c r="G68" s="619"/>
      <c r="H68" s="669"/>
      <c r="I68" s="670"/>
      <c r="J68" s="670"/>
      <c r="K68" s="670"/>
      <c r="L68" s="670"/>
      <c r="M68" s="670"/>
      <c r="N68" s="670"/>
      <c r="O68" s="663"/>
      <c r="P68" s="663"/>
      <c r="Q68" s="663"/>
      <c r="R68" s="664"/>
      <c r="S68" s="617"/>
      <c r="T68" s="618"/>
      <c r="U68" s="618"/>
      <c r="V68" s="618"/>
      <c r="W68" s="619"/>
      <c r="X68" s="617"/>
      <c r="Y68" s="618"/>
      <c r="Z68" s="618"/>
      <c r="AA68" s="618"/>
      <c r="AB68" s="618"/>
      <c r="AC68" s="618"/>
      <c r="AD68" s="618"/>
      <c r="AE68" s="618"/>
      <c r="AF68" s="619"/>
    </row>
    <row r="69" spans="1:32">
      <c r="A69" s="76"/>
      <c r="B69" s="76"/>
      <c r="C69" s="76"/>
      <c r="D69" s="76"/>
      <c r="E69" s="76"/>
      <c r="F69" s="76"/>
      <c r="G69" s="76"/>
      <c r="H69" s="76"/>
      <c r="I69" s="76"/>
      <c r="J69" s="76"/>
      <c r="K69" s="76"/>
      <c r="L69" s="76"/>
      <c r="M69" s="76"/>
      <c r="N69" s="76"/>
      <c r="O69" s="76"/>
      <c r="P69" s="76"/>
      <c r="Q69" s="76"/>
      <c r="R69" s="76"/>
      <c r="S69" s="76"/>
      <c r="T69" s="76"/>
      <c r="U69" s="76"/>
      <c r="V69" s="76"/>
    </row>
    <row r="70" spans="1:32">
      <c r="A70" s="645" t="s">
        <v>371</v>
      </c>
      <c r="B70" s="646"/>
      <c r="C70" s="646"/>
      <c r="D70" s="646"/>
      <c r="E70" s="646"/>
      <c r="F70" s="647"/>
      <c r="G70" s="645" t="s">
        <v>372</v>
      </c>
      <c r="H70" s="646"/>
      <c r="I70" s="646"/>
      <c r="J70" s="646"/>
      <c r="K70" s="651"/>
      <c r="L70" s="614" t="s">
        <v>373</v>
      </c>
      <c r="M70" s="615"/>
      <c r="N70" s="616"/>
      <c r="O70" s="653" t="s">
        <v>374</v>
      </c>
      <c r="P70" s="654"/>
      <c r="Q70" s="654"/>
      <c r="R70" s="654"/>
      <c r="S70" s="654"/>
      <c r="T70" s="654"/>
      <c r="U70" s="654"/>
      <c r="V70" s="654"/>
      <c r="W70" s="655"/>
      <c r="X70" s="653" t="s">
        <v>375</v>
      </c>
      <c r="Y70" s="654"/>
      <c r="Z70" s="654"/>
      <c r="AA70" s="654"/>
      <c r="AB70" s="654"/>
      <c r="AC70" s="654"/>
      <c r="AD70" s="654"/>
      <c r="AE70" s="654"/>
      <c r="AF70" s="655"/>
    </row>
    <row r="71" spans="1:32">
      <c r="A71" s="648"/>
      <c r="B71" s="649"/>
      <c r="C71" s="649"/>
      <c r="D71" s="649"/>
      <c r="E71" s="649"/>
      <c r="F71" s="650"/>
      <c r="G71" s="648"/>
      <c r="H71" s="649"/>
      <c r="I71" s="649"/>
      <c r="J71" s="649"/>
      <c r="K71" s="652"/>
      <c r="L71" s="617"/>
      <c r="M71" s="618"/>
      <c r="N71" s="619"/>
      <c r="O71" s="656" t="s">
        <v>372</v>
      </c>
      <c r="P71" s="657"/>
      <c r="Q71" s="657"/>
      <c r="R71" s="657"/>
      <c r="S71" s="657"/>
      <c r="T71" s="658"/>
      <c r="U71" s="653" t="s">
        <v>373</v>
      </c>
      <c r="V71" s="654"/>
      <c r="W71" s="655"/>
      <c r="X71" s="656" t="s">
        <v>372</v>
      </c>
      <c r="Y71" s="657"/>
      <c r="Z71" s="657"/>
      <c r="AA71" s="657"/>
      <c r="AB71" s="657"/>
      <c r="AC71" s="658"/>
      <c r="AD71" s="653" t="s">
        <v>373</v>
      </c>
      <c r="AE71" s="654"/>
      <c r="AF71" s="655"/>
    </row>
    <row r="72" spans="1:32">
      <c r="A72" s="626" t="str">
        <f>C20</f>
        <v>掛合ﾏﾂﾀﾞ 有限会社</v>
      </c>
      <c r="B72" s="627"/>
      <c r="C72" s="627"/>
      <c r="D72" s="627"/>
      <c r="E72" s="627"/>
      <c r="F72" s="628"/>
      <c r="G72" s="620">
        <f>K20</f>
        <v>21170000</v>
      </c>
      <c r="H72" s="621"/>
      <c r="I72" s="621"/>
      <c r="J72" s="621"/>
      <c r="K72" s="622"/>
      <c r="L72" s="614">
        <f>P20</f>
        <v>1</v>
      </c>
      <c r="M72" s="615"/>
      <c r="N72" s="616"/>
      <c r="O72" s="632">
        <f>R20</f>
        <v>0</v>
      </c>
      <c r="P72" s="633"/>
      <c r="Q72" s="633"/>
      <c r="R72" s="633"/>
      <c r="S72" s="633"/>
      <c r="T72" s="634"/>
      <c r="U72" s="614">
        <f>W20</f>
        <v>0</v>
      </c>
      <c r="V72" s="615"/>
      <c r="W72" s="616"/>
      <c r="X72" s="620">
        <f>Y20</f>
        <v>0</v>
      </c>
      <c r="Y72" s="621"/>
      <c r="Z72" s="621"/>
      <c r="AA72" s="621"/>
      <c r="AB72" s="621"/>
      <c r="AC72" s="622"/>
      <c r="AD72" s="614">
        <f>AD20</f>
        <v>0</v>
      </c>
      <c r="AE72" s="615"/>
      <c r="AF72" s="616"/>
    </row>
    <row r="73" spans="1:32">
      <c r="A73" s="629"/>
      <c r="B73" s="630"/>
      <c r="C73" s="630"/>
      <c r="D73" s="630"/>
      <c r="E73" s="630"/>
      <c r="F73" s="631"/>
      <c r="G73" s="623"/>
      <c r="H73" s="624"/>
      <c r="I73" s="624"/>
      <c r="J73" s="624"/>
      <c r="K73" s="625"/>
      <c r="L73" s="617"/>
      <c r="M73" s="618"/>
      <c r="N73" s="619"/>
      <c r="O73" s="635"/>
      <c r="P73" s="636"/>
      <c r="Q73" s="636"/>
      <c r="R73" s="636"/>
      <c r="S73" s="636"/>
      <c r="T73" s="637"/>
      <c r="U73" s="617"/>
      <c r="V73" s="618"/>
      <c r="W73" s="619"/>
      <c r="X73" s="623"/>
      <c r="Y73" s="624"/>
      <c r="Z73" s="624"/>
      <c r="AA73" s="624"/>
      <c r="AB73" s="624"/>
      <c r="AC73" s="625"/>
      <c r="AD73" s="617"/>
      <c r="AE73" s="618"/>
      <c r="AF73" s="619"/>
    </row>
    <row r="74" spans="1:32">
      <c r="A74" s="626" t="str">
        <f t="shared" ref="A74" si="0">C22</f>
        <v>有限会社 大東自動車整備工場</v>
      </c>
      <c r="B74" s="627"/>
      <c r="C74" s="627"/>
      <c r="D74" s="627"/>
      <c r="E74" s="627"/>
      <c r="F74" s="628"/>
      <c r="G74" s="620">
        <f t="shared" ref="G74" si="1">K22</f>
        <v>21750000</v>
      </c>
      <c r="H74" s="621"/>
      <c r="I74" s="621"/>
      <c r="J74" s="621"/>
      <c r="K74" s="622"/>
      <c r="L74" s="614">
        <f t="shared" ref="L74" si="2">P22</f>
        <v>2</v>
      </c>
      <c r="M74" s="615"/>
      <c r="N74" s="616"/>
      <c r="O74" s="632">
        <f t="shared" ref="O74" si="3">R22</f>
        <v>0</v>
      </c>
      <c r="P74" s="633"/>
      <c r="Q74" s="633"/>
      <c r="R74" s="633"/>
      <c r="S74" s="633"/>
      <c r="T74" s="634"/>
      <c r="U74" s="614">
        <f t="shared" ref="U74" si="4">W22</f>
        <v>0</v>
      </c>
      <c r="V74" s="615"/>
      <c r="W74" s="616"/>
      <c r="X74" s="620">
        <f t="shared" ref="X74" si="5">Y22</f>
        <v>0</v>
      </c>
      <c r="Y74" s="621"/>
      <c r="Z74" s="621"/>
      <c r="AA74" s="621"/>
      <c r="AB74" s="621"/>
      <c r="AC74" s="622"/>
      <c r="AD74" s="614">
        <f t="shared" ref="AD74" si="6">AD22</f>
        <v>0</v>
      </c>
      <c r="AE74" s="615"/>
      <c r="AF74" s="616"/>
    </row>
    <row r="75" spans="1:32">
      <c r="A75" s="629"/>
      <c r="B75" s="630"/>
      <c r="C75" s="630"/>
      <c r="D75" s="630"/>
      <c r="E75" s="630"/>
      <c r="F75" s="631"/>
      <c r="G75" s="623"/>
      <c r="H75" s="624"/>
      <c r="I75" s="624"/>
      <c r="J75" s="624"/>
      <c r="K75" s="625"/>
      <c r="L75" s="617"/>
      <c r="M75" s="618"/>
      <c r="N75" s="619"/>
      <c r="O75" s="635"/>
      <c r="P75" s="636"/>
      <c r="Q75" s="636"/>
      <c r="R75" s="636"/>
      <c r="S75" s="636"/>
      <c r="T75" s="637"/>
      <c r="U75" s="617"/>
      <c r="V75" s="618"/>
      <c r="W75" s="619"/>
      <c r="X75" s="623"/>
      <c r="Y75" s="624"/>
      <c r="Z75" s="624"/>
      <c r="AA75" s="624"/>
      <c r="AB75" s="624"/>
      <c r="AC75" s="625"/>
      <c r="AD75" s="617"/>
      <c r="AE75" s="618"/>
      <c r="AF75" s="619"/>
    </row>
    <row r="76" spans="1:32">
      <c r="A76" s="626" t="str">
        <f t="shared" ref="A76" si="7">C24</f>
        <v xml:space="preserve"> </v>
      </c>
      <c r="B76" s="627"/>
      <c r="C76" s="627"/>
      <c r="D76" s="627"/>
      <c r="E76" s="627"/>
      <c r="F76" s="628"/>
      <c r="G76" s="620">
        <f t="shared" ref="G76" si="8">K24</f>
        <v>0</v>
      </c>
      <c r="H76" s="621"/>
      <c r="I76" s="621"/>
      <c r="J76" s="621"/>
      <c r="K76" s="622"/>
      <c r="L76" s="614">
        <f t="shared" ref="L76" si="9">P24</f>
        <v>0</v>
      </c>
      <c r="M76" s="615"/>
      <c r="N76" s="616"/>
      <c r="O76" s="632">
        <f t="shared" ref="O76" si="10">R24</f>
        <v>0</v>
      </c>
      <c r="P76" s="633"/>
      <c r="Q76" s="633"/>
      <c r="R76" s="633"/>
      <c r="S76" s="633"/>
      <c r="T76" s="634"/>
      <c r="U76" s="614">
        <f t="shared" ref="U76" si="11">W24</f>
        <v>0</v>
      </c>
      <c r="V76" s="615"/>
      <c r="W76" s="616"/>
      <c r="X76" s="620">
        <f t="shared" ref="X76" si="12">Y24</f>
        <v>0</v>
      </c>
      <c r="Y76" s="621"/>
      <c r="Z76" s="621"/>
      <c r="AA76" s="621"/>
      <c r="AB76" s="621"/>
      <c r="AC76" s="622"/>
      <c r="AD76" s="614">
        <f t="shared" ref="AD76" si="13">AD24</f>
        <v>0</v>
      </c>
      <c r="AE76" s="615"/>
      <c r="AF76" s="616"/>
    </row>
    <row r="77" spans="1:32">
      <c r="A77" s="629"/>
      <c r="B77" s="630"/>
      <c r="C77" s="630"/>
      <c r="D77" s="630"/>
      <c r="E77" s="630"/>
      <c r="F77" s="631"/>
      <c r="G77" s="623"/>
      <c r="H77" s="624"/>
      <c r="I77" s="624"/>
      <c r="J77" s="624"/>
      <c r="K77" s="625"/>
      <c r="L77" s="617"/>
      <c r="M77" s="618"/>
      <c r="N77" s="619"/>
      <c r="O77" s="635"/>
      <c r="P77" s="636"/>
      <c r="Q77" s="636"/>
      <c r="R77" s="636"/>
      <c r="S77" s="636"/>
      <c r="T77" s="637"/>
      <c r="U77" s="617"/>
      <c r="V77" s="618"/>
      <c r="W77" s="619"/>
      <c r="X77" s="623"/>
      <c r="Y77" s="624"/>
      <c r="Z77" s="624"/>
      <c r="AA77" s="624"/>
      <c r="AB77" s="624"/>
      <c r="AC77" s="625"/>
      <c r="AD77" s="617"/>
      <c r="AE77" s="618"/>
      <c r="AF77" s="619"/>
    </row>
    <row r="78" spans="1:32">
      <c r="A78" s="626" t="str">
        <f t="shared" ref="A78" si="14">C26</f>
        <v xml:space="preserve"> </v>
      </c>
      <c r="B78" s="627"/>
      <c r="C78" s="627"/>
      <c r="D78" s="627"/>
      <c r="E78" s="627"/>
      <c r="F78" s="628"/>
      <c r="G78" s="620">
        <f t="shared" ref="G78" si="15">K26</f>
        <v>0</v>
      </c>
      <c r="H78" s="621"/>
      <c r="I78" s="621"/>
      <c r="J78" s="621"/>
      <c r="K78" s="622"/>
      <c r="L78" s="614">
        <f t="shared" ref="L78" si="16">P26</f>
        <v>0</v>
      </c>
      <c r="M78" s="615"/>
      <c r="N78" s="616"/>
      <c r="O78" s="632">
        <f t="shared" ref="O78" si="17">R26</f>
        <v>0</v>
      </c>
      <c r="P78" s="633"/>
      <c r="Q78" s="633"/>
      <c r="R78" s="633"/>
      <c r="S78" s="633"/>
      <c r="T78" s="634"/>
      <c r="U78" s="614">
        <f t="shared" ref="U78" si="18">W26</f>
        <v>0</v>
      </c>
      <c r="V78" s="615"/>
      <c r="W78" s="616"/>
      <c r="X78" s="620">
        <f t="shared" ref="X78" si="19">Y26</f>
        <v>0</v>
      </c>
      <c r="Y78" s="621"/>
      <c r="Z78" s="621"/>
      <c r="AA78" s="621"/>
      <c r="AB78" s="621"/>
      <c r="AC78" s="622"/>
      <c r="AD78" s="614">
        <f t="shared" ref="AD78" si="20">AD26</f>
        <v>0</v>
      </c>
      <c r="AE78" s="615"/>
      <c r="AF78" s="616"/>
    </row>
    <row r="79" spans="1:32">
      <c r="A79" s="629"/>
      <c r="B79" s="630"/>
      <c r="C79" s="630"/>
      <c r="D79" s="630"/>
      <c r="E79" s="630"/>
      <c r="F79" s="631"/>
      <c r="G79" s="623"/>
      <c r="H79" s="624"/>
      <c r="I79" s="624"/>
      <c r="J79" s="624"/>
      <c r="K79" s="625"/>
      <c r="L79" s="617"/>
      <c r="M79" s="618"/>
      <c r="N79" s="619"/>
      <c r="O79" s="635"/>
      <c r="P79" s="636"/>
      <c r="Q79" s="636"/>
      <c r="R79" s="636"/>
      <c r="S79" s="636"/>
      <c r="T79" s="637"/>
      <c r="U79" s="617"/>
      <c r="V79" s="618"/>
      <c r="W79" s="619"/>
      <c r="X79" s="623"/>
      <c r="Y79" s="624"/>
      <c r="Z79" s="624"/>
      <c r="AA79" s="624"/>
      <c r="AB79" s="624"/>
      <c r="AC79" s="625"/>
      <c r="AD79" s="617"/>
      <c r="AE79" s="618"/>
      <c r="AF79" s="619"/>
    </row>
    <row r="80" spans="1:32">
      <c r="A80" s="626" t="str">
        <f t="shared" ref="A80" si="21">C28</f>
        <v xml:space="preserve"> </v>
      </c>
      <c r="B80" s="627"/>
      <c r="C80" s="627"/>
      <c r="D80" s="627"/>
      <c r="E80" s="627"/>
      <c r="F80" s="628"/>
      <c r="G80" s="620">
        <f t="shared" ref="G80" si="22">K28</f>
        <v>0</v>
      </c>
      <c r="H80" s="621"/>
      <c r="I80" s="621"/>
      <c r="J80" s="621"/>
      <c r="K80" s="622"/>
      <c r="L80" s="614">
        <f t="shared" ref="L80" si="23">P28</f>
        <v>0</v>
      </c>
      <c r="M80" s="615"/>
      <c r="N80" s="616"/>
      <c r="O80" s="632">
        <f t="shared" ref="O80" si="24">R28</f>
        <v>0</v>
      </c>
      <c r="P80" s="633"/>
      <c r="Q80" s="633"/>
      <c r="R80" s="633"/>
      <c r="S80" s="633"/>
      <c r="T80" s="634"/>
      <c r="U80" s="614">
        <f t="shared" ref="U80" si="25">W28</f>
        <v>0</v>
      </c>
      <c r="V80" s="615"/>
      <c r="W80" s="616"/>
      <c r="X80" s="620">
        <f t="shared" ref="X80" si="26">Y28</f>
        <v>0</v>
      </c>
      <c r="Y80" s="621"/>
      <c r="Z80" s="621"/>
      <c r="AA80" s="621"/>
      <c r="AB80" s="621"/>
      <c r="AC80" s="622"/>
      <c r="AD80" s="614">
        <f t="shared" ref="AD80" si="27">AD28</f>
        <v>0</v>
      </c>
      <c r="AE80" s="615"/>
      <c r="AF80" s="616"/>
    </row>
    <row r="81" spans="1:32">
      <c r="A81" s="629"/>
      <c r="B81" s="630"/>
      <c r="C81" s="630"/>
      <c r="D81" s="630"/>
      <c r="E81" s="630"/>
      <c r="F81" s="631"/>
      <c r="G81" s="623"/>
      <c r="H81" s="624"/>
      <c r="I81" s="624"/>
      <c r="J81" s="624"/>
      <c r="K81" s="625"/>
      <c r="L81" s="617"/>
      <c r="M81" s="618"/>
      <c r="N81" s="619"/>
      <c r="O81" s="635"/>
      <c r="P81" s="636"/>
      <c r="Q81" s="636"/>
      <c r="R81" s="636"/>
      <c r="S81" s="636"/>
      <c r="T81" s="637"/>
      <c r="U81" s="617"/>
      <c r="V81" s="618"/>
      <c r="W81" s="619"/>
      <c r="X81" s="623"/>
      <c r="Y81" s="624"/>
      <c r="Z81" s="624"/>
      <c r="AA81" s="624"/>
      <c r="AB81" s="624"/>
      <c r="AC81" s="625"/>
      <c r="AD81" s="617"/>
      <c r="AE81" s="618"/>
      <c r="AF81" s="619"/>
    </row>
    <row r="82" spans="1:32">
      <c r="A82" s="626" t="str">
        <f t="shared" ref="A82" si="28">C30</f>
        <v xml:space="preserve"> </v>
      </c>
      <c r="B82" s="627"/>
      <c r="C82" s="627"/>
      <c r="D82" s="627"/>
      <c r="E82" s="627"/>
      <c r="F82" s="628"/>
      <c r="G82" s="620">
        <f t="shared" ref="G82" si="29">K30</f>
        <v>0</v>
      </c>
      <c r="H82" s="621"/>
      <c r="I82" s="621"/>
      <c r="J82" s="621"/>
      <c r="K82" s="622"/>
      <c r="L82" s="614">
        <f t="shared" ref="L82" si="30">P30</f>
        <v>0</v>
      </c>
      <c r="M82" s="615"/>
      <c r="N82" s="616"/>
      <c r="O82" s="632">
        <f t="shared" ref="O82" si="31">R30</f>
        <v>0</v>
      </c>
      <c r="P82" s="633"/>
      <c r="Q82" s="633"/>
      <c r="R82" s="633"/>
      <c r="S82" s="633"/>
      <c r="T82" s="634"/>
      <c r="U82" s="614">
        <f t="shared" ref="U82" si="32">W30</f>
        <v>0</v>
      </c>
      <c r="V82" s="615"/>
      <c r="W82" s="616"/>
      <c r="X82" s="620">
        <f t="shared" ref="X82" si="33">Y30</f>
        <v>0</v>
      </c>
      <c r="Y82" s="621"/>
      <c r="Z82" s="621"/>
      <c r="AA82" s="621"/>
      <c r="AB82" s="621"/>
      <c r="AC82" s="622"/>
      <c r="AD82" s="614">
        <f t="shared" ref="AD82" si="34">AD30</f>
        <v>0</v>
      </c>
      <c r="AE82" s="615"/>
      <c r="AF82" s="616"/>
    </row>
    <row r="83" spans="1:32">
      <c r="A83" s="629"/>
      <c r="B83" s="630"/>
      <c r="C83" s="630"/>
      <c r="D83" s="630"/>
      <c r="E83" s="630"/>
      <c r="F83" s="631"/>
      <c r="G83" s="623"/>
      <c r="H83" s="624"/>
      <c r="I83" s="624"/>
      <c r="J83" s="624"/>
      <c r="K83" s="625"/>
      <c r="L83" s="617"/>
      <c r="M83" s="618"/>
      <c r="N83" s="619"/>
      <c r="O83" s="635"/>
      <c r="P83" s="636"/>
      <c r="Q83" s="636"/>
      <c r="R83" s="636"/>
      <c r="S83" s="636"/>
      <c r="T83" s="637"/>
      <c r="U83" s="617"/>
      <c r="V83" s="618"/>
      <c r="W83" s="619"/>
      <c r="X83" s="623"/>
      <c r="Y83" s="624"/>
      <c r="Z83" s="624"/>
      <c r="AA83" s="624"/>
      <c r="AB83" s="624"/>
      <c r="AC83" s="625"/>
      <c r="AD83" s="617"/>
      <c r="AE83" s="618"/>
      <c r="AF83" s="619"/>
    </row>
    <row r="84" spans="1:32">
      <c r="A84" s="626" t="str">
        <f t="shared" ref="A84" si="35">C32</f>
        <v xml:space="preserve"> </v>
      </c>
      <c r="B84" s="627"/>
      <c r="C84" s="627"/>
      <c r="D84" s="627"/>
      <c r="E84" s="627"/>
      <c r="F84" s="628"/>
      <c r="G84" s="620">
        <f t="shared" ref="G84" si="36">K32</f>
        <v>0</v>
      </c>
      <c r="H84" s="621"/>
      <c r="I84" s="621"/>
      <c r="J84" s="621"/>
      <c r="K84" s="622"/>
      <c r="L84" s="614">
        <f t="shared" ref="L84" si="37">P32</f>
        <v>0</v>
      </c>
      <c r="M84" s="615"/>
      <c r="N84" s="616"/>
      <c r="O84" s="632">
        <f t="shared" ref="O84" si="38">R32</f>
        <v>0</v>
      </c>
      <c r="P84" s="633"/>
      <c r="Q84" s="633"/>
      <c r="R84" s="633"/>
      <c r="S84" s="633"/>
      <c r="T84" s="634"/>
      <c r="U84" s="614">
        <f t="shared" ref="U84" si="39">W32</f>
        <v>0</v>
      </c>
      <c r="V84" s="615"/>
      <c r="W84" s="616"/>
      <c r="X84" s="620">
        <f t="shared" ref="X84" si="40">Y32</f>
        <v>0</v>
      </c>
      <c r="Y84" s="621"/>
      <c r="Z84" s="621"/>
      <c r="AA84" s="621"/>
      <c r="AB84" s="621"/>
      <c r="AC84" s="622"/>
      <c r="AD84" s="614">
        <f t="shared" ref="AD84" si="41">AD32</f>
        <v>0</v>
      </c>
      <c r="AE84" s="615"/>
      <c r="AF84" s="616"/>
    </row>
    <row r="85" spans="1:32">
      <c r="A85" s="629"/>
      <c r="B85" s="630"/>
      <c r="C85" s="630"/>
      <c r="D85" s="630"/>
      <c r="E85" s="630"/>
      <c r="F85" s="631"/>
      <c r="G85" s="623"/>
      <c r="H85" s="624"/>
      <c r="I85" s="624"/>
      <c r="J85" s="624"/>
      <c r="K85" s="625"/>
      <c r="L85" s="617"/>
      <c r="M85" s="618"/>
      <c r="N85" s="619"/>
      <c r="O85" s="635"/>
      <c r="P85" s="636"/>
      <c r="Q85" s="636"/>
      <c r="R85" s="636"/>
      <c r="S85" s="636"/>
      <c r="T85" s="637"/>
      <c r="U85" s="617"/>
      <c r="V85" s="618"/>
      <c r="W85" s="619"/>
      <c r="X85" s="623"/>
      <c r="Y85" s="624"/>
      <c r="Z85" s="624"/>
      <c r="AA85" s="624"/>
      <c r="AB85" s="624"/>
      <c r="AC85" s="625"/>
      <c r="AD85" s="617"/>
      <c r="AE85" s="618"/>
      <c r="AF85" s="619"/>
    </row>
    <row r="86" spans="1:32">
      <c r="A86" s="626" t="str">
        <f t="shared" ref="A86" si="42">C34</f>
        <v xml:space="preserve"> </v>
      </c>
      <c r="B86" s="627"/>
      <c r="C86" s="627"/>
      <c r="D86" s="627"/>
      <c r="E86" s="627"/>
      <c r="F86" s="628"/>
      <c r="G86" s="620">
        <f t="shared" ref="G86" si="43">K34</f>
        <v>0</v>
      </c>
      <c r="H86" s="621"/>
      <c r="I86" s="621"/>
      <c r="J86" s="621"/>
      <c r="K86" s="622"/>
      <c r="L86" s="614">
        <f t="shared" ref="L86" si="44">P34</f>
        <v>0</v>
      </c>
      <c r="M86" s="615"/>
      <c r="N86" s="616"/>
      <c r="O86" s="632">
        <f t="shared" ref="O86" si="45">R34</f>
        <v>0</v>
      </c>
      <c r="P86" s="633"/>
      <c r="Q86" s="633"/>
      <c r="R86" s="633"/>
      <c r="S86" s="633"/>
      <c r="T86" s="634"/>
      <c r="U86" s="614">
        <f t="shared" ref="U86" si="46">W34</f>
        <v>0</v>
      </c>
      <c r="V86" s="615"/>
      <c r="W86" s="616"/>
      <c r="X86" s="620">
        <f t="shared" ref="X86" si="47">Y34</f>
        <v>0</v>
      </c>
      <c r="Y86" s="621"/>
      <c r="Z86" s="621"/>
      <c r="AA86" s="621"/>
      <c r="AB86" s="621"/>
      <c r="AC86" s="622"/>
      <c r="AD86" s="614">
        <f t="shared" ref="AD86" si="48">AD34</f>
        <v>0</v>
      </c>
      <c r="AE86" s="615"/>
      <c r="AF86" s="616"/>
    </row>
    <row r="87" spans="1:32">
      <c r="A87" s="629"/>
      <c r="B87" s="630"/>
      <c r="C87" s="630"/>
      <c r="D87" s="630"/>
      <c r="E87" s="630"/>
      <c r="F87" s="631"/>
      <c r="G87" s="623"/>
      <c r="H87" s="624"/>
      <c r="I87" s="624"/>
      <c r="J87" s="624"/>
      <c r="K87" s="625"/>
      <c r="L87" s="617"/>
      <c r="M87" s="618"/>
      <c r="N87" s="619"/>
      <c r="O87" s="635"/>
      <c r="P87" s="636"/>
      <c r="Q87" s="636"/>
      <c r="R87" s="636"/>
      <c r="S87" s="636"/>
      <c r="T87" s="637"/>
      <c r="U87" s="617"/>
      <c r="V87" s="618"/>
      <c r="W87" s="619"/>
      <c r="X87" s="623"/>
      <c r="Y87" s="624"/>
      <c r="Z87" s="624"/>
      <c r="AA87" s="624"/>
      <c r="AB87" s="624"/>
      <c r="AC87" s="625"/>
      <c r="AD87" s="617"/>
      <c r="AE87" s="618"/>
      <c r="AF87" s="619"/>
    </row>
    <row r="88" spans="1:32">
      <c r="A88" s="626" t="str">
        <f t="shared" ref="A88" si="49">C36</f>
        <v xml:space="preserve"> </v>
      </c>
      <c r="B88" s="627"/>
      <c r="C88" s="627"/>
      <c r="D88" s="627"/>
      <c r="E88" s="627"/>
      <c r="F88" s="628"/>
      <c r="G88" s="620">
        <f t="shared" ref="G88" si="50">K36</f>
        <v>0</v>
      </c>
      <c r="H88" s="621"/>
      <c r="I88" s="621"/>
      <c r="J88" s="621"/>
      <c r="K88" s="622"/>
      <c r="L88" s="614">
        <f t="shared" ref="L88" si="51">P36</f>
        <v>0</v>
      </c>
      <c r="M88" s="615"/>
      <c r="N88" s="616"/>
      <c r="O88" s="632">
        <f t="shared" ref="O88" si="52">R36</f>
        <v>0</v>
      </c>
      <c r="P88" s="633"/>
      <c r="Q88" s="633"/>
      <c r="R88" s="633"/>
      <c r="S88" s="633"/>
      <c r="T88" s="634"/>
      <c r="U88" s="614">
        <f t="shared" ref="U88" si="53">W36</f>
        <v>0</v>
      </c>
      <c r="V88" s="615"/>
      <c r="W88" s="616"/>
      <c r="X88" s="620">
        <f t="shared" ref="X88" si="54">Y36</f>
        <v>0</v>
      </c>
      <c r="Y88" s="621"/>
      <c r="Z88" s="621"/>
      <c r="AA88" s="621"/>
      <c r="AB88" s="621"/>
      <c r="AC88" s="622"/>
      <c r="AD88" s="614">
        <f t="shared" ref="AD88" si="55">AD36</f>
        <v>0</v>
      </c>
      <c r="AE88" s="615"/>
      <c r="AF88" s="616"/>
    </row>
    <row r="89" spans="1:32">
      <c r="A89" s="629"/>
      <c r="B89" s="630"/>
      <c r="C89" s="630"/>
      <c r="D89" s="630"/>
      <c r="E89" s="630"/>
      <c r="F89" s="631"/>
      <c r="G89" s="623"/>
      <c r="H89" s="624"/>
      <c r="I89" s="624"/>
      <c r="J89" s="624"/>
      <c r="K89" s="625"/>
      <c r="L89" s="617"/>
      <c r="M89" s="618"/>
      <c r="N89" s="619"/>
      <c r="O89" s="635"/>
      <c r="P89" s="636"/>
      <c r="Q89" s="636"/>
      <c r="R89" s="636"/>
      <c r="S89" s="636"/>
      <c r="T89" s="637"/>
      <c r="U89" s="617"/>
      <c r="V89" s="618"/>
      <c r="W89" s="619"/>
      <c r="X89" s="623"/>
      <c r="Y89" s="624"/>
      <c r="Z89" s="624"/>
      <c r="AA89" s="624"/>
      <c r="AB89" s="624"/>
      <c r="AC89" s="625"/>
      <c r="AD89" s="617"/>
      <c r="AE89" s="618"/>
      <c r="AF89" s="619"/>
    </row>
    <row r="90" spans="1:32">
      <c r="A90" s="626" t="str">
        <f t="shared" ref="A90" si="56">C38</f>
        <v xml:space="preserve"> </v>
      </c>
      <c r="B90" s="627"/>
      <c r="C90" s="627"/>
      <c r="D90" s="627"/>
      <c r="E90" s="627"/>
      <c r="F90" s="628"/>
      <c r="G90" s="620">
        <f t="shared" ref="G90" si="57">K38</f>
        <v>0</v>
      </c>
      <c r="H90" s="621"/>
      <c r="I90" s="621"/>
      <c r="J90" s="621"/>
      <c r="K90" s="622"/>
      <c r="L90" s="614">
        <f t="shared" ref="L90" si="58">P38</f>
        <v>0</v>
      </c>
      <c r="M90" s="615"/>
      <c r="N90" s="616"/>
      <c r="O90" s="632">
        <f t="shared" ref="O90" si="59">R38</f>
        <v>0</v>
      </c>
      <c r="P90" s="633"/>
      <c r="Q90" s="633"/>
      <c r="R90" s="633"/>
      <c r="S90" s="633"/>
      <c r="T90" s="634"/>
      <c r="U90" s="614">
        <f t="shared" ref="U90" si="60">W38</f>
        <v>0</v>
      </c>
      <c r="V90" s="615"/>
      <c r="W90" s="616"/>
      <c r="X90" s="620">
        <f t="shared" ref="X90" si="61">Y38</f>
        <v>0</v>
      </c>
      <c r="Y90" s="621"/>
      <c r="Z90" s="621"/>
      <c r="AA90" s="621"/>
      <c r="AB90" s="621"/>
      <c r="AC90" s="622"/>
      <c r="AD90" s="614">
        <f t="shared" ref="AD90" si="62">AD38</f>
        <v>0</v>
      </c>
      <c r="AE90" s="615"/>
      <c r="AF90" s="616"/>
    </row>
    <row r="91" spans="1:32">
      <c r="A91" s="629"/>
      <c r="B91" s="630"/>
      <c r="C91" s="630"/>
      <c r="D91" s="630"/>
      <c r="E91" s="630"/>
      <c r="F91" s="631"/>
      <c r="G91" s="623"/>
      <c r="H91" s="624"/>
      <c r="I91" s="624"/>
      <c r="J91" s="624"/>
      <c r="K91" s="625"/>
      <c r="L91" s="617"/>
      <c r="M91" s="618"/>
      <c r="N91" s="619"/>
      <c r="O91" s="635"/>
      <c r="P91" s="636"/>
      <c r="Q91" s="636"/>
      <c r="R91" s="636"/>
      <c r="S91" s="636"/>
      <c r="T91" s="637"/>
      <c r="U91" s="617"/>
      <c r="V91" s="618"/>
      <c r="W91" s="619"/>
      <c r="X91" s="623"/>
      <c r="Y91" s="624"/>
      <c r="Z91" s="624"/>
      <c r="AA91" s="624"/>
      <c r="AB91" s="624"/>
      <c r="AC91" s="625"/>
      <c r="AD91" s="617"/>
      <c r="AE91" s="618"/>
      <c r="AF91" s="619"/>
    </row>
    <row r="92" spans="1:32">
      <c r="A92" s="626" t="str">
        <f t="shared" ref="A92" si="63">C40</f>
        <v xml:space="preserve"> </v>
      </c>
      <c r="B92" s="627"/>
      <c r="C92" s="627"/>
      <c r="D92" s="627"/>
      <c r="E92" s="627"/>
      <c r="F92" s="628"/>
      <c r="G92" s="620">
        <f t="shared" ref="G92" si="64">K40</f>
        <v>0</v>
      </c>
      <c r="H92" s="621"/>
      <c r="I92" s="621"/>
      <c r="J92" s="621"/>
      <c r="K92" s="622"/>
      <c r="L92" s="614">
        <f t="shared" ref="L92" si="65">P40</f>
        <v>0</v>
      </c>
      <c r="M92" s="615"/>
      <c r="N92" s="616"/>
      <c r="O92" s="632">
        <f t="shared" ref="O92" si="66">R40</f>
        <v>0</v>
      </c>
      <c r="P92" s="633"/>
      <c r="Q92" s="633"/>
      <c r="R92" s="633"/>
      <c r="S92" s="633"/>
      <c r="T92" s="634"/>
      <c r="U92" s="614">
        <f t="shared" ref="U92" si="67">W40</f>
        <v>0</v>
      </c>
      <c r="V92" s="615"/>
      <c r="W92" s="616"/>
      <c r="X92" s="620">
        <f t="shared" ref="X92" si="68">Y40</f>
        <v>0</v>
      </c>
      <c r="Y92" s="621"/>
      <c r="Z92" s="621"/>
      <c r="AA92" s="621"/>
      <c r="AB92" s="621"/>
      <c r="AC92" s="622"/>
      <c r="AD92" s="614">
        <f t="shared" ref="AD92" si="69">AD40</f>
        <v>0</v>
      </c>
      <c r="AE92" s="615"/>
      <c r="AF92" s="616"/>
    </row>
    <row r="93" spans="1:32">
      <c r="A93" s="629"/>
      <c r="B93" s="630"/>
      <c r="C93" s="630"/>
      <c r="D93" s="630"/>
      <c r="E93" s="630"/>
      <c r="F93" s="631"/>
      <c r="G93" s="623"/>
      <c r="H93" s="624"/>
      <c r="I93" s="624"/>
      <c r="J93" s="624"/>
      <c r="K93" s="625"/>
      <c r="L93" s="617"/>
      <c r="M93" s="618"/>
      <c r="N93" s="619"/>
      <c r="O93" s="635"/>
      <c r="P93" s="636"/>
      <c r="Q93" s="636"/>
      <c r="R93" s="636"/>
      <c r="S93" s="636"/>
      <c r="T93" s="637"/>
      <c r="U93" s="617"/>
      <c r="V93" s="618"/>
      <c r="W93" s="619"/>
      <c r="X93" s="623"/>
      <c r="Y93" s="624"/>
      <c r="Z93" s="624"/>
      <c r="AA93" s="624"/>
      <c r="AB93" s="624"/>
      <c r="AC93" s="625"/>
      <c r="AD93" s="617"/>
      <c r="AE93" s="618"/>
      <c r="AF93" s="619"/>
    </row>
    <row r="94" spans="1:32">
      <c r="A94" s="626" t="str">
        <f t="shared" ref="A94" si="70">C42</f>
        <v xml:space="preserve"> </v>
      </c>
      <c r="B94" s="627"/>
      <c r="C94" s="627"/>
      <c r="D94" s="627"/>
      <c r="E94" s="627"/>
      <c r="F94" s="628"/>
      <c r="G94" s="620">
        <f t="shared" ref="G94" si="71">K42</f>
        <v>0</v>
      </c>
      <c r="H94" s="621"/>
      <c r="I94" s="621"/>
      <c r="J94" s="621"/>
      <c r="K94" s="622"/>
      <c r="L94" s="614">
        <f t="shared" ref="L94" si="72">P42</f>
        <v>0</v>
      </c>
      <c r="M94" s="615"/>
      <c r="N94" s="616"/>
      <c r="O94" s="632">
        <f t="shared" ref="O94" si="73">R42</f>
        <v>0</v>
      </c>
      <c r="P94" s="633"/>
      <c r="Q94" s="633"/>
      <c r="R94" s="633"/>
      <c r="S94" s="633"/>
      <c r="T94" s="634"/>
      <c r="U94" s="614">
        <f t="shared" ref="U94" si="74">W42</f>
        <v>0</v>
      </c>
      <c r="V94" s="615"/>
      <c r="W94" s="616"/>
      <c r="X94" s="620">
        <f t="shared" ref="X94" si="75">Y42</f>
        <v>0</v>
      </c>
      <c r="Y94" s="621"/>
      <c r="Z94" s="621"/>
      <c r="AA94" s="621"/>
      <c r="AB94" s="621"/>
      <c r="AC94" s="622"/>
      <c r="AD94" s="614">
        <f t="shared" ref="AD94" si="76">AD42</f>
        <v>0</v>
      </c>
      <c r="AE94" s="615"/>
      <c r="AF94" s="616"/>
    </row>
    <row r="95" spans="1:32">
      <c r="A95" s="629"/>
      <c r="B95" s="630"/>
      <c r="C95" s="630"/>
      <c r="D95" s="630"/>
      <c r="E95" s="630"/>
      <c r="F95" s="631"/>
      <c r="G95" s="623"/>
      <c r="H95" s="624"/>
      <c r="I95" s="624"/>
      <c r="J95" s="624"/>
      <c r="K95" s="625"/>
      <c r="L95" s="617"/>
      <c r="M95" s="618"/>
      <c r="N95" s="619"/>
      <c r="O95" s="635"/>
      <c r="P95" s="636"/>
      <c r="Q95" s="636"/>
      <c r="R95" s="636"/>
      <c r="S95" s="636"/>
      <c r="T95" s="637"/>
      <c r="U95" s="617"/>
      <c r="V95" s="618"/>
      <c r="W95" s="619"/>
      <c r="X95" s="623"/>
      <c r="Y95" s="624"/>
      <c r="Z95" s="624"/>
      <c r="AA95" s="624"/>
      <c r="AB95" s="624"/>
      <c r="AC95" s="625"/>
      <c r="AD95" s="617"/>
      <c r="AE95" s="618"/>
      <c r="AF95" s="619"/>
    </row>
    <row r="96" spans="1:32">
      <c r="A96" s="638" t="str">
        <f>"注：落札金額に"&amp;TEXT(データ!M58*100,"#,###0")&amp;"％に相当する額を加算した金額が法律上の落札金額である。"</f>
        <v>注：落札金額に10％に相当する額を加算した金額が法律上の落札金額である。</v>
      </c>
      <c r="B96" s="638"/>
      <c r="C96" s="638"/>
      <c r="D96" s="638"/>
      <c r="E96" s="638"/>
      <c r="F96" s="638"/>
      <c r="G96" s="638"/>
      <c r="H96" s="638"/>
      <c r="I96" s="638"/>
      <c r="J96" s="638"/>
      <c r="K96" s="638"/>
      <c r="L96" s="638"/>
      <c r="M96" s="638"/>
      <c r="N96" s="638"/>
      <c r="O96" s="638"/>
      <c r="P96" s="638"/>
      <c r="Q96" s="638"/>
      <c r="R96" s="638"/>
      <c r="S96" s="638"/>
      <c r="T96" s="638"/>
      <c r="U96" s="638"/>
      <c r="V96" s="638"/>
      <c r="W96" s="638"/>
      <c r="X96" s="638"/>
      <c r="Y96" s="638"/>
      <c r="Z96" s="638"/>
      <c r="AA96" s="638"/>
      <c r="AB96" s="638"/>
      <c r="AC96" s="638"/>
      <c r="AD96" s="638"/>
      <c r="AE96" s="638"/>
      <c r="AF96" s="638"/>
    </row>
    <row r="97" spans="1:35">
      <c r="A97" s="77"/>
      <c r="B97" s="77"/>
      <c r="C97" s="77"/>
      <c r="D97" s="77"/>
      <c r="E97" s="77"/>
      <c r="F97" s="77"/>
      <c r="G97" s="77"/>
      <c r="H97" s="77"/>
      <c r="I97" s="77"/>
      <c r="J97" s="77"/>
      <c r="K97" s="77"/>
      <c r="L97" s="77"/>
      <c r="M97" s="77"/>
      <c r="N97" s="77"/>
      <c r="O97" s="77"/>
      <c r="P97" s="77"/>
      <c r="Q97" s="77"/>
      <c r="R97" s="77"/>
      <c r="S97" s="77"/>
      <c r="T97" s="77"/>
      <c r="U97" s="77"/>
      <c r="V97" s="77"/>
    </row>
    <row r="98" spans="1:35">
      <c r="A98" s="72"/>
      <c r="B98" s="72"/>
      <c r="C98" s="72"/>
      <c r="D98" s="72"/>
      <c r="E98" s="72"/>
      <c r="F98" s="72"/>
      <c r="G98" s="72"/>
      <c r="H98" s="72"/>
      <c r="I98" s="72"/>
      <c r="J98" s="72"/>
      <c r="K98" s="72"/>
      <c r="L98" s="72"/>
      <c r="M98" s="72"/>
      <c r="N98" s="72"/>
      <c r="O98" s="72"/>
      <c r="P98" s="72"/>
      <c r="Q98" s="72"/>
      <c r="R98" s="72"/>
      <c r="S98" s="72"/>
      <c r="T98" s="72"/>
      <c r="U98" s="72"/>
      <c r="V98" s="72"/>
    </row>
    <row r="99" spans="1:35">
      <c r="A99" s="72" t="str">
        <f>IF(データ!M33="随意契約","随意契約とした理由","")</f>
        <v/>
      </c>
      <c r="B99" s="72"/>
      <c r="C99" s="72"/>
      <c r="D99" s="72"/>
      <c r="E99" s="72"/>
      <c r="F99" s="72"/>
      <c r="G99" s="72"/>
      <c r="H99" s="72"/>
      <c r="I99" s="72"/>
      <c r="J99" s="72"/>
      <c r="K99" s="72"/>
      <c r="L99" s="72"/>
      <c r="M99" s="72"/>
      <c r="N99" s="72"/>
      <c r="O99" s="72"/>
      <c r="P99" s="72"/>
      <c r="Q99" s="72"/>
      <c r="R99" s="72"/>
      <c r="S99" s="72"/>
      <c r="T99" s="72"/>
      <c r="U99" s="72"/>
      <c r="V99" s="72"/>
    </row>
    <row r="100" spans="1:35">
      <c r="A100" s="72"/>
      <c r="B100" s="72"/>
      <c r="C100" s="72"/>
      <c r="D100" s="72"/>
      <c r="E100" s="72"/>
      <c r="F100" s="72"/>
      <c r="G100" s="72"/>
      <c r="H100" s="72"/>
      <c r="I100" s="72"/>
      <c r="J100" s="72"/>
      <c r="K100" s="72"/>
      <c r="L100" s="72"/>
      <c r="M100" s="72"/>
      <c r="N100" s="72"/>
      <c r="O100" s="72"/>
      <c r="P100" s="72"/>
      <c r="Q100" s="72"/>
      <c r="R100" s="72"/>
      <c r="S100" s="72"/>
      <c r="T100" s="72"/>
      <c r="U100" s="72"/>
      <c r="V100" s="72"/>
    </row>
    <row r="101" spans="1:35" ht="13.5" customHeight="1">
      <c r="A101" s="72"/>
      <c r="B101" s="695" t="str">
        <f>IF(データ!M33="随意契約",CONCATENATE(AI101,CHAR(10),AI102,CHAR(10),AI103,CHAR(10),AI104,CHAR(10),AI105,CHAR(10),AI106,CHAR(10),AI107),"")</f>
        <v/>
      </c>
      <c r="C101" s="695"/>
      <c r="D101" s="695"/>
      <c r="E101" s="695"/>
      <c r="F101" s="695"/>
      <c r="G101" s="695"/>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H101" s="79" t="str">
        <f>随意契約理由書兼特例理由書!A17</f>
        <v>✓</v>
      </c>
      <c r="AI101" s="78" t="str">
        <f>IF(AH101="✓",随意契約理由書兼特例理由書!J17,"")</f>
        <v>※記入例
予定価格が３０万円未満のため随意契約とする（地方自治法施行令第167条の2第1項第1号に基づく）。</v>
      </c>
    </row>
    <row r="102" spans="1:35">
      <c r="A102" s="72"/>
      <c r="B102" s="695"/>
      <c r="C102" s="695"/>
      <c r="D102" s="695"/>
      <c r="E102" s="695"/>
      <c r="F102" s="695"/>
      <c r="G102" s="695"/>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H102" s="78">
        <f>随意契約理由書兼特例理由書!A22</f>
        <v>0</v>
      </c>
      <c r="AI102" s="78" t="str">
        <f>IF(AH102="✓",随意契約理由書兼特例理由書!J22,"")</f>
        <v/>
      </c>
    </row>
    <row r="103" spans="1:35">
      <c r="A103" s="72"/>
      <c r="B103" s="695"/>
      <c r="C103" s="695"/>
      <c r="D103" s="695"/>
      <c r="E103" s="695"/>
      <c r="F103" s="695"/>
      <c r="G103" s="695"/>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H103" s="78" t="str">
        <f>随意契約理由書兼特例理由書!A30</f>
        <v>✓</v>
      </c>
      <c r="AI103" s="78" t="str">
        <f>IF(AH103="✓",随意契約理由書兼特例理由書!J30,"")</f>
        <v>※記入例
契約相手方がシルバー人材センターのため随意契約とする(令167条の2第1項第3号に基づく)。</v>
      </c>
    </row>
    <row r="104" spans="1:35">
      <c r="A104" s="72"/>
      <c r="B104" s="695"/>
      <c r="C104" s="695"/>
      <c r="D104" s="695"/>
      <c r="E104" s="695"/>
      <c r="F104" s="695"/>
      <c r="G104" s="695"/>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H104" s="80">
        <f>随意契約理由書兼特例理由書!A35</f>
        <v>0</v>
      </c>
      <c r="AI104" s="78" t="str">
        <f>IF(AH104="✓",随意契約理由書兼特例理由書!J35,"")</f>
        <v/>
      </c>
    </row>
    <row r="105" spans="1:35">
      <c r="A105"/>
      <c r="B105" s="695"/>
      <c r="C105" s="695"/>
      <c r="D105" s="695"/>
      <c r="E105" s="695"/>
      <c r="F105" s="695"/>
      <c r="G105" s="695"/>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H105" s="78">
        <f>随意契約理由書兼特例理由書!A40</f>
        <v>0</v>
      </c>
      <c r="AI105" s="78" t="str">
        <f>IF(AH105="✓",随意契約理由書兼特例理由書!J40,"")</f>
        <v/>
      </c>
    </row>
    <row r="106" spans="1:35">
      <c r="A106"/>
      <c r="B106" s="695"/>
      <c r="C106" s="695"/>
      <c r="D106" s="695"/>
      <c r="E106" s="695"/>
      <c r="F106" s="695"/>
      <c r="G106" s="695"/>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H106" s="78">
        <f>随意契約理由書兼特例理由書!A45</f>
        <v>0</v>
      </c>
      <c r="AI106" s="78" t="str">
        <f>IF(AH106="✓",随意契約理由書兼特例理由書!J45,"")</f>
        <v/>
      </c>
    </row>
    <row r="107" spans="1:35">
      <c r="B107" s="695"/>
      <c r="C107" s="695"/>
      <c r="D107" s="695"/>
      <c r="E107" s="695"/>
      <c r="F107" s="695"/>
      <c r="G107" s="695"/>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H107" s="78">
        <f>随意契約理由書兼特例理由書!A50</f>
        <v>0</v>
      </c>
      <c r="AI107" s="78" t="str">
        <f>IF(AH107="✓",随意契約理由書兼特例理由書!J50,"")</f>
        <v/>
      </c>
    </row>
  </sheetData>
  <mergeCells count="284">
    <mergeCell ref="B101:AE107"/>
    <mergeCell ref="A6:V7"/>
    <mergeCell ref="W6:Y7"/>
    <mergeCell ref="Z6:AF7"/>
    <mergeCell ref="N3:P5"/>
    <mergeCell ref="Q3:S5"/>
    <mergeCell ref="T3:V5"/>
    <mergeCell ref="W3:Y5"/>
    <mergeCell ref="Q1:S2"/>
    <mergeCell ref="T1:V2"/>
    <mergeCell ref="W1:Y2"/>
    <mergeCell ref="A1:A5"/>
    <mergeCell ref="B1:D2"/>
    <mergeCell ref="E1:G2"/>
    <mergeCell ref="H1:J2"/>
    <mergeCell ref="K1:M2"/>
    <mergeCell ref="N1:P2"/>
    <mergeCell ref="B3:D5"/>
    <mergeCell ref="E3:G5"/>
    <mergeCell ref="H3:J5"/>
    <mergeCell ref="K3:M5"/>
    <mergeCell ref="Z1:AC2"/>
    <mergeCell ref="AD1:AF2"/>
    <mergeCell ref="Z3:AC5"/>
    <mergeCell ref="AD3:AF5"/>
    <mergeCell ref="A8:H8"/>
    <mergeCell ref="I8:AF8"/>
    <mergeCell ref="A9:E11"/>
    <mergeCell ref="F9:H9"/>
    <mergeCell ref="F10:H10"/>
    <mergeCell ref="I10:AF10"/>
    <mergeCell ref="I9:P9"/>
    <mergeCell ref="Q9:S9"/>
    <mergeCell ref="U9:AF9"/>
    <mergeCell ref="A14:H14"/>
    <mergeCell ref="I14:K14"/>
    <mergeCell ref="L14:AF14"/>
    <mergeCell ref="A15:H16"/>
    <mergeCell ref="I15:K15"/>
    <mergeCell ref="L15:AF15"/>
    <mergeCell ref="I16:K16"/>
    <mergeCell ref="L16:AF16"/>
    <mergeCell ref="F11:H11"/>
    <mergeCell ref="I11:AF11"/>
    <mergeCell ref="A12:E13"/>
    <mergeCell ref="F12:H12"/>
    <mergeCell ref="F13:H13"/>
    <mergeCell ref="I13:AF13"/>
    <mergeCell ref="I12:P12"/>
    <mergeCell ref="Q12:S12"/>
    <mergeCell ref="U12:AF12"/>
    <mergeCell ref="I44:J44"/>
    <mergeCell ref="K45:AF45"/>
    <mergeCell ref="A46:H47"/>
    <mergeCell ref="I46:J46"/>
    <mergeCell ref="K46:AF46"/>
    <mergeCell ref="I47:J47"/>
    <mergeCell ref="A17:B19"/>
    <mergeCell ref="C17:J19"/>
    <mergeCell ref="K17:Q17"/>
    <mergeCell ref="R17:X17"/>
    <mergeCell ref="Y17:AF17"/>
    <mergeCell ref="K18:O19"/>
    <mergeCell ref="P18:Q19"/>
    <mergeCell ref="R18:V19"/>
    <mergeCell ref="W18:X19"/>
    <mergeCell ref="Y18:AC19"/>
    <mergeCell ref="AD18:AF19"/>
    <mergeCell ref="AD20:AF21"/>
    <mergeCell ref="Y20:AC21"/>
    <mergeCell ref="W20:X21"/>
    <mergeCell ref="R20:V21"/>
    <mergeCell ref="P20:Q21"/>
    <mergeCell ref="K20:O21"/>
    <mergeCell ref="C20:J21"/>
    <mergeCell ref="W22:X23"/>
    <mergeCell ref="Y22:AC23"/>
    <mergeCell ref="A54:J56"/>
    <mergeCell ref="K54:AF56"/>
    <mergeCell ref="A20:B21"/>
    <mergeCell ref="AD22:AF23"/>
    <mergeCell ref="A24:B25"/>
    <mergeCell ref="C24:J25"/>
    <mergeCell ref="K24:O25"/>
    <mergeCell ref="P24:Q25"/>
    <mergeCell ref="R24:V25"/>
    <mergeCell ref="W24:X25"/>
    <mergeCell ref="Y24:AC25"/>
    <mergeCell ref="AD24:AF25"/>
    <mergeCell ref="A22:B23"/>
    <mergeCell ref="C22:J23"/>
    <mergeCell ref="K22:O23"/>
    <mergeCell ref="P22:Q23"/>
    <mergeCell ref="R22:V23"/>
    <mergeCell ref="A28:B29"/>
    <mergeCell ref="C28:J29"/>
    <mergeCell ref="K28:O29"/>
    <mergeCell ref="P28:Q29"/>
    <mergeCell ref="R28:V29"/>
    <mergeCell ref="W28:X29"/>
    <mergeCell ref="A26:B27"/>
    <mergeCell ref="C26:J27"/>
    <mergeCell ref="K26:O27"/>
    <mergeCell ref="P26:Q27"/>
    <mergeCell ref="W30:X31"/>
    <mergeCell ref="Y30:AC31"/>
    <mergeCell ref="AD30:AF31"/>
    <mergeCell ref="R32:V33"/>
    <mergeCell ref="W32:X33"/>
    <mergeCell ref="Y32:AC33"/>
    <mergeCell ref="AD32:AF33"/>
    <mergeCell ref="R26:V27"/>
    <mergeCell ref="W26:X27"/>
    <mergeCell ref="Y26:AC27"/>
    <mergeCell ref="AD26:AF27"/>
    <mergeCell ref="Y28:AC29"/>
    <mergeCell ref="AD28:AF29"/>
    <mergeCell ref="A32:B33"/>
    <mergeCell ref="C32:J33"/>
    <mergeCell ref="K32:O33"/>
    <mergeCell ref="P32:Q33"/>
    <mergeCell ref="A30:B31"/>
    <mergeCell ref="C30:J31"/>
    <mergeCell ref="K30:O31"/>
    <mergeCell ref="P30:Q31"/>
    <mergeCell ref="R30:V31"/>
    <mergeCell ref="Y34:AC35"/>
    <mergeCell ref="AD34:AF35"/>
    <mergeCell ref="A36:B37"/>
    <mergeCell ref="C36:J37"/>
    <mergeCell ref="K36:O37"/>
    <mergeCell ref="P36:Q37"/>
    <mergeCell ref="R36:V37"/>
    <mergeCell ref="W36:X37"/>
    <mergeCell ref="Y36:AC37"/>
    <mergeCell ref="AD36:AF37"/>
    <mergeCell ref="A34:B35"/>
    <mergeCell ref="C34:J35"/>
    <mergeCell ref="K34:O35"/>
    <mergeCell ref="P34:Q35"/>
    <mergeCell ref="R34:V35"/>
    <mergeCell ref="W34:X35"/>
    <mergeCell ref="R38:V39"/>
    <mergeCell ref="W38:X39"/>
    <mergeCell ref="Y38:AC39"/>
    <mergeCell ref="AD38:AF39"/>
    <mergeCell ref="A40:B41"/>
    <mergeCell ref="C40:J41"/>
    <mergeCell ref="K40:O41"/>
    <mergeCell ref="P40:Q41"/>
    <mergeCell ref="R40:V41"/>
    <mergeCell ref="W40:X41"/>
    <mergeCell ref="A38:B39"/>
    <mergeCell ref="C38:J39"/>
    <mergeCell ref="K38:O39"/>
    <mergeCell ref="P38:Q39"/>
    <mergeCell ref="K51:AF53"/>
    <mergeCell ref="A51:J53"/>
    <mergeCell ref="Y40:AC41"/>
    <mergeCell ref="AD40:AF41"/>
    <mergeCell ref="A42:B43"/>
    <mergeCell ref="C42:J43"/>
    <mergeCell ref="K42:O43"/>
    <mergeCell ref="P42:Q43"/>
    <mergeCell ref="R42:V43"/>
    <mergeCell ref="W42:X43"/>
    <mergeCell ref="Y42:AC43"/>
    <mergeCell ref="AD42:AF43"/>
    <mergeCell ref="K47:AF47"/>
    <mergeCell ref="A48:H48"/>
    <mergeCell ref="I48:J48"/>
    <mergeCell ref="K48:AF48"/>
    <mergeCell ref="A49:H50"/>
    <mergeCell ref="I49:J49"/>
    <mergeCell ref="K49:AF49"/>
    <mergeCell ref="I50:J50"/>
    <mergeCell ref="K50:AF50"/>
    <mergeCell ref="A44:H45"/>
    <mergeCell ref="I45:J45"/>
    <mergeCell ref="K44:AF44"/>
    <mergeCell ref="AD86:AF87"/>
    <mergeCell ref="A60:H61"/>
    <mergeCell ref="A70:F71"/>
    <mergeCell ref="G70:K71"/>
    <mergeCell ref="L70:N71"/>
    <mergeCell ref="O70:W70"/>
    <mergeCell ref="X70:AF70"/>
    <mergeCell ref="O71:T71"/>
    <mergeCell ref="U71:W71"/>
    <mergeCell ref="X71:AC71"/>
    <mergeCell ref="AD71:AF71"/>
    <mergeCell ref="Y60:AF61"/>
    <mergeCell ref="I60:X61"/>
    <mergeCell ref="A66:G68"/>
    <mergeCell ref="X66:AF68"/>
    <mergeCell ref="O66:R68"/>
    <mergeCell ref="S66:W68"/>
    <mergeCell ref="H66:N68"/>
    <mergeCell ref="A78:F79"/>
    <mergeCell ref="G78:K79"/>
    <mergeCell ref="L78:N79"/>
    <mergeCell ref="O78:T79"/>
    <mergeCell ref="U78:W79"/>
    <mergeCell ref="X84:AC85"/>
    <mergeCell ref="X90:AC91"/>
    <mergeCell ref="AD90:AF91"/>
    <mergeCell ref="AD88:AF89"/>
    <mergeCell ref="A80:F81"/>
    <mergeCell ref="G80:K81"/>
    <mergeCell ref="L80:N81"/>
    <mergeCell ref="O80:T81"/>
    <mergeCell ref="U80:W81"/>
    <mergeCell ref="X80:AC81"/>
    <mergeCell ref="AD80:AF81"/>
    <mergeCell ref="A82:F83"/>
    <mergeCell ref="G82:K83"/>
    <mergeCell ref="L82:N83"/>
    <mergeCell ref="O82:T83"/>
    <mergeCell ref="U82:W83"/>
    <mergeCell ref="X82:AC83"/>
    <mergeCell ref="AD82:AF83"/>
    <mergeCell ref="X88:AC89"/>
    <mergeCell ref="G86:K87"/>
    <mergeCell ref="L86:N87"/>
    <mergeCell ref="O86:T87"/>
    <mergeCell ref="U86:W87"/>
    <mergeCell ref="X86:AC87"/>
    <mergeCell ref="A90:F91"/>
    <mergeCell ref="G90:K91"/>
    <mergeCell ref="L90:N91"/>
    <mergeCell ref="O90:T91"/>
    <mergeCell ref="U90:W91"/>
    <mergeCell ref="A96:AF96"/>
    <mergeCell ref="A63:G65"/>
    <mergeCell ref="I63:AE65"/>
    <mergeCell ref="A92:F93"/>
    <mergeCell ref="G92:K93"/>
    <mergeCell ref="L92:N93"/>
    <mergeCell ref="O92:T93"/>
    <mergeCell ref="U92:W93"/>
    <mergeCell ref="X92:AC93"/>
    <mergeCell ref="AD92:AF93"/>
    <mergeCell ref="A94:F95"/>
    <mergeCell ref="G94:K95"/>
    <mergeCell ref="L94:N95"/>
    <mergeCell ref="O94:T95"/>
    <mergeCell ref="U94:W95"/>
    <mergeCell ref="X94:AC95"/>
    <mergeCell ref="AD94:AF95"/>
    <mergeCell ref="A84:F85"/>
    <mergeCell ref="G84:K85"/>
    <mergeCell ref="U76:W77"/>
    <mergeCell ref="A88:F89"/>
    <mergeCell ref="G88:K89"/>
    <mergeCell ref="L88:N89"/>
    <mergeCell ref="O88:T89"/>
    <mergeCell ref="U88:W89"/>
    <mergeCell ref="L84:N85"/>
    <mergeCell ref="O84:T85"/>
    <mergeCell ref="U84:W85"/>
    <mergeCell ref="A86:F87"/>
    <mergeCell ref="AD84:AF85"/>
    <mergeCell ref="X76:AC77"/>
    <mergeCell ref="AD76:AF77"/>
    <mergeCell ref="X78:AC79"/>
    <mergeCell ref="AD78:AF79"/>
    <mergeCell ref="A72:F73"/>
    <mergeCell ref="G72:K73"/>
    <mergeCell ref="L72:N73"/>
    <mergeCell ref="O72:T73"/>
    <mergeCell ref="U72:W73"/>
    <mergeCell ref="X72:AC73"/>
    <mergeCell ref="AD72:AF73"/>
    <mergeCell ref="A74:F75"/>
    <mergeCell ref="G74:K75"/>
    <mergeCell ref="L74:N75"/>
    <mergeCell ref="O74:T75"/>
    <mergeCell ref="U74:W75"/>
    <mergeCell ref="X74:AC75"/>
    <mergeCell ref="AD74:AF75"/>
    <mergeCell ref="A76:F77"/>
    <mergeCell ref="G76:K77"/>
    <mergeCell ref="L76:N77"/>
    <mergeCell ref="O76:T77"/>
  </mergeCells>
  <phoneticPr fontId="2"/>
  <dataValidations count="1">
    <dataValidation type="list" allowBlank="1" showInputMessage="1" showErrorMessage="1" sqref="H1:J2">
      <formula1>"検査監,検査官"</formula1>
    </dataValidation>
  </dataValidations>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rowBreaks count="1" manualBreakCount="1">
    <brk id="56" max="16383"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7"/>
  </sheetPr>
  <dimension ref="A1:AH52"/>
  <sheetViews>
    <sheetView showGridLines="0" showZeros="0" view="pageBreakPreview" zoomScale="85" zoomScaleNormal="100" zoomScaleSheetLayoutView="85" workbookViewId="0">
      <selection activeCell="BJ10" sqref="BJ10"/>
    </sheetView>
  </sheetViews>
  <sheetFormatPr defaultColWidth="3" defaultRowHeight="13.5"/>
  <cols>
    <col min="1" max="16384" width="3" style="3"/>
  </cols>
  <sheetData>
    <row r="1" spans="1:34" ht="13.5" customHeight="1">
      <c r="A1" s="294" t="s">
        <v>63</v>
      </c>
      <c r="B1" s="287" t="s">
        <v>64</v>
      </c>
      <c r="C1" s="287"/>
      <c r="D1" s="287"/>
      <c r="E1" s="299" t="s">
        <v>65</v>
      </c>
      <c r="F1" s="287"/>
      <c r="G1" s="287"/>
      <c r="H1" s="251" t="s">
        <v>361</v>
      </c>
      <c r="I1" s="252"/>
      <c r="J1" s="253"/>
      <c r="K1" s="269" t="s">
        <v>66</v>
      </c>
      <c r="L1" s="270"/>
      <c r="M1" s="271"/>
      <c r="N1" s="269" t="s">
        <v>67</v>
      </c>
      <c r="O1" s="270"/>
      <c r="P1" s="271"/>
      <c r="Q1" s="269" t="s">
        <v>68</v>
      </c>
      <c r="R1" s="270"/>
      <c r="S1" s="271"/>
      <c r="T1" s="269" t="s">
        <v>103</v>
      </c>
      <c r="U1" s="270"/>
      <c r="V1" s="271"/>
      <c r="W1" s="287" t="s">
        <v>70</v>
      </c>
      <c r="X1" s="287"/>
      <c r="Y1" s="287"/>
      <c r="Z1" s="287" t="s">
        <v>126</v>
      </c>
      <c r="AA1" s="287"/>
      <c r="AB1" s="287"/>
      <c r="AC1" s="287"/>
      <c r="AD1" s="287"/>
      <c r="AE1" s="287"/>
      <c r="AF1" s="287"/>
    </row>
    <row r="2" spans="1:34">
      <c r="A2" s="294"/>
      <c r="B2" s="287"/>
      <c r="C2" s="287"/>
      <c r="D2" s="287"/>
      <c r="E2" s="287"/>
      <c r="F2" s="287"/>
      <c r="G2" s="287"/>
      <c r="H2" s="254"/>
      <c r="I2" s="255"/>
      <c r="J2" s="256"/>
      <c r="K2" s="272"/>
      <c r="L2" s="273"/>
      <c r="M2" s="274"/>
      <c r="N2" s="272"/>
      <c r="O2" s="273"/>
      <c r="P2" s="274"/>
      <c r="Q2" s="272"/>
      <c r="R2" s="273"/>
      <c r="S2" s="274"/>
      <c r="T2" s="272"/>
      <c r="U2" s="273"/>
      <c r="V2" s="274"/>
      <c r="W2" s="287"/>
      <c r="X2" s="287"/>
      <c r="Y2" s="287"/>
      <c r="Z2" s="287"/>
      <c r="AA2" s="287"/>
      <c r="AB2" s="287"/>
      <c r="AC2" s="287"/>
      <c r="AD2" s="287"/>
      <c r="AE2" s="287"/>
      <c r="AF2" s="287"/>
    </row>
    <row r="3" spans="1:34">
      <c r="A3" s="294"/>
      <c r="B3" s="275" t="s">
        <v>360</v>
      </c>
      <c r="C3" s="275"/>
      <c r="D3" s="275"/>
      <c r="E3" s="276" t="s">
        <v>360</v>
      </c>
      <c r="F3" s="277"/>
      <c r="G3" s="278"/>
      <c r="H3" s="275"/>
      <c r="I3" s="275"/>
      <c r="J3" s="275"/>
      <c r="K3" s="275" t="str">
        <f>IF(データ!Q14=0," ",データ!Q14)</f>
        <v xml:space="preserve"> </v>
      </c>
      <c r="L3" s="275"/>
      <c r="M3" s="275"/>
      <c r="N3" s="275" t="str">
        <f>IF(データ!U14=0," ",データ!U14)</f>
        <v xml:space="preserve"> </v>
      </c>
      <c r="O3" s="275"/>
      <c r="P3" s="275"/>
      <c r="Q3" s="275"/>
      <c r="R3" s="275"/>
      <c r="S3" s="275"/>
      <c r="T3" s="275"/>
      <c r="U3" s="275"/>
      <c r="V3" s="275"/>
      <c r="W3" s="275"/>
      <c r="X3" s="275"/>
      <c r="Y3" s="275"/>
      <c r="Z3" s="275"/>
      <c r="AA3" s="275"/>
      <c r="AB3" s="275"/>
      <c r="AC3" s="275"/>
      <c r="AD3" s="275"/>
      <c r="AE3" s="275"/>
      <c r="AF3" s="275"/>
    </row>
    <row r="4" spans="1:34">
      <c r="A4" s="294"/>
      <c r="B4" s="275"/>
      <c r="C4" s="275"/>
      <c r="D4" s="275"/>
      <c r="E4" s="279"/>
      <c r="F4" s="280"/>
      <c r="G4" s="281"/>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4">
      <c r="A5" s="294"/>
      <c r="B5" s="275"/>
      <c r="C5" s="275"/>
      <c r="D5" s="275"/>
      <c r="E5" s="282"/>
      <c r="F5" s="283"/>
      <c r="G5" s="284"/>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row>
    <row r="6" spans="1:34" ht="13.5" customHeight="1">
      <c r="A6" s="263" t="str">
        <f>AH6&amp;"実施伺"</f>
        <v>検査実施伺</v>
      </c>
      <c r="B6" s="264"/>
      <c r="C6" s="264"/>
      <c r="D6" s="264"/>
      <c r="E6" s="264"/>
      <c r="F6" s="264"/>
      <c r="G6" s="264"/>
      <c r="H6" s="264"/>
      <c r="I6" s="264"/>
      <c r="J6" s="264"/>
      <c r="K6" s="264"/>
      <c r="L6" s="264"/>
      <c r="M6" s="264"/>
      <c r="N6" s="264"/>
      <c r="O6" s="264"/>
      <c r="P6" s="264"/>
      <c r="Q6" s="264"/>
      <c r="R6" s="264"/>
      <c r="S6" s="264"/>
      <c r="T6" s="264"/>
      <c r="U6" s="264"/>
      <c r="V6" s="264"/>
      <c r="W6" s="251" t="s">
        <v>78</v>
      </c>
      <c r="X6" s="252"/>
      <c r="Y6" s="253"/>
      <c r="Z6" s="257" t="s">
        <v>343</v>
      </c>
      <c r="AA6" s="258"/>
      <c r="AB6" s="258"/>
      <c r="AC6" s="258"/>
      <c r="AD6" s="258"/>
      <c r="AE6" s="258"/>
      <c r="AF6" s="259"/>
      <c r="AH6" s="3" t="str">
        <f>IF(OR(K33="✓",K35="✓"),"検査",IF(K37="✓","検収",""))</f>
        <v>検査</v>
      </c>
    </row>
    <row r="7" spans="1:34" ht="13.5" customHeight="1">
      <c r="A7" s="265"/>
      <c r="B7" s="266"/>
      <c r="C7" s="266"/>
      <c r="D7" s="266"/>
      <c r="E7" s="266"/>
      <c r="F7" s="266"/>
      <c r="G7" s="266"/>
      <c r="H7" s="266"/>
      <c r="I7" s="266"/>
      <c r="J7" s="266"/>
      <c r="K7" s="266"/>
      <c r="L7" s="266"/>
      <c r="M7" s="266"/>
      <c r="N7" s="266"/>
      <c r="O7" s="266"/>
      <c r="P7" s="266"/>
      <c r="Q7" s="266"/>
      <c r="R7" s="266"/>
      <c r="S7" s="266"/>
      <c r="T7" s="266"/>
      <c r="U7" s="266"/>
      <c r="V7" s="266"/>
      <c r="W7" s="254"/>
      <c r="X7" s="255"/>
      <c r="Y7" s="256"/>
      <c r="Z7" s="260"/>
      <c r="AA7" s="261"/>
      <c r="AB7" s="261"/>
      <c r="AC7" s="261"/>
      <c r="AD7" s="261"/>
      <c r="AE7" s="261"/>
      <c r="AF7" s="262"/>
    </row>
    <row r="8" spans="1:34">
      <c r="A8" s="287" t="s">
        <v>11</v>
      </c>
      <c r="B8" s="287"/>
      <c r="C8" s="287"/>
      <c r="D8" s="721">
        <f>IF(データ!M119=0," ",データ!M119)</f>
        <v>45197</v>
      </c>
      <c r="E8" s="721"/>
      <c r="F8" s="721"/>
      <c r="G8" s="721"/>
      <c r="H8" s="721"/>
      <c r="I8" s="721"/>
      <c r="J8" s="721"/>
      <c r="K8" s="721"/>
      <c r="L8" s="721"/>
      <c r="M8" s="721"/>
      <c r="N8" s="267" t="s">
        <v>80</v>
      </c>
      <c r="O8" s="267"/>
      <c r="P8" s="267"/>
      <c r="Q8" s="267" t="s">
        <v>128</v>
      </c>
      <c r="R8" s="267"/>
      <c r="S8" s="267"/>
      <c r="T8" s="351" t="str">
        <f>IF(データ!M23=0," ",データ!M23)</f>
        <v>政策企画部　うんなん暮らし推進課　交通政策室</v>
      </c>
      <c r="U8" s="352"/>
      <c r="V8" s="352"/>
      <c r="W8" s="352"/>
      <c r="X8" s="352"/>
      <c r="Y8" s="352"/>
      <c r="Z8" s="352"/>
      <c r="AA8" s="352"/>
      <c r="AB8" s="352"/>
      <c r="AC8" s="352"/>
      <c r="AD8" s="352"/>
      <c r="AE8" s="352"/>
      <c r="AF8" s="353"/>
    </row>
    <row r="9" spans="1:34">
      <c r="A9" s="287" t="s">
        <v>81</v>
      </c>
      <c r="B9" s="287"/>
      <c r="C9" s="287"/>
      <c r="D9" s="268">
        <v>0</v>
      </c>
      <c r="E9" s="268"/>
      <c r="F9" s="268"/>
      <c r="G9" s="268"/>
      <c r="H9" s="268"/>
      <c r="I9" s="268"/>
      <c r="J9" s="268"/>
      <c r="K9" s="268"/>
      <c r="L9" s="268"/>
      <c r="M9" s="268"/>
      <c r="N9" s="267"/>
      <c r="O9" s="267"/>
      <c r="P9" s="267"/>
      <c r="Q9" s="267" t="s">
        <v>82</v>
      </c>
      <c r="R9" s="267"/>
      <c r="S9" s="267"/>
      <c r="T9" s="351" t="str">
        <f>IF(データ!M24=0," ",データ!M24)</f>
        <v>副主幹　藤江未奈</v>
      </c>
      <c r="U9" s="352"/>
      <c r="V9" s="352"/>
      <c r="W9" s="352"/>
      <c r="X9" s="352"/>
      <c r="Y9" s="352"/>
      <c r="Z9" s="352"/>
      <c r="AA9" s="352"/>
      <c r="AB9" s="352" t="str">
        <f>"TEL："&amp;IF(データ!AB24=0," ",データ!AB24)</f>
        <v>TEL：2323</v>
      </c>
      <c r="AC9" s="352"/>
      <c r="AD9" s="352"/>
      <c r="AE9" s="352"/>
      <c r="AF9" s="353"/>
    </row>
    <row r="10" spans="1:34">
      <c r="A10" s="267" t="s">
        <v>15</v>
      </c>
      <c r="B10" s="267"/>
      <c r="C10" s="267"/>
      <c r="D10" s="267"/>
      <c r="E10" s="267"/>
      <c r="F10" s="267"/>
      <c r="G10" s="267"/>
      <c r="H10" s="267"/>
      <c r="I10" s="288" t="str">
        <f>IF(データ!M25=0," ",データ!M25)</f>
        <v>雲南市民バス（２９人乗り４WD）更新事業</v>
      </c>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90"/>
    </row>
    <row r="11" spans="1:34">
      <c r="A11" s="267" t="s">
        <v>129</v>
      </c>
      <c r="B11" s="267"/>
      <c r="C11" s="267"/>
      <c r="D11" s="267"/>
      <c r="E11" s="267"/>
      <c r="F11" s="267"/>
      <c r="G11" s="267"/>
      <c r="H11" s="267"/>
      <c r="I11" s="288" t="str">
        <f>IF(データ!M26=0," ",データ!M26)</f>
        <v>雲南市木次町里方</v>
      </c>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90"/>
    </row>
    <row r="12" spans="1:34">
      <c r="A12" s="697" t="s">
        <v>84</v>
      </c>
      <c r="B12" s="698"/>
      <c r="C12" s="698"/>
      <c r="D12" s="698"/>
      <c r="E12" s="698"/>
      <c r="F12" s="698"/>
      <c r="G12" s="698"/>
      <c r="H12" s="699"/>
      <c r="I12" s="293">
        <f>IF(データ!$M$31=0," ",データ!$M$31)</f>
        <v>45429</v>
      </c>
      <c r="J12" s="292"/>
      <c r="K12" s="292"/>
      <c r="L12" s="292"/>
      <c r="M12" s="292"/>
      <c r="N12" s="292"/>
      <c r="O12" s="292"/>
      <c r="P12" s="292"/>
      <c r="Q12" s="44"/>
      <c r="R12" s="42" t="str">
        <f>IF(T12="","","～")</f>
        <v>～</v>
      </c>
      <c r="S12" s="42"/>
      <c r="T12" s="292">
        <f>IF(データ!$M$32=0," ",データ!$M$32)</f>
        <v>45719</v>
      </c>
      <c r="U12" s="292"/>
      <c r="V12" s="292"/>
      <c r="W12" s="292"/>
      <c r="X12" s="292"/>
      <c r="Y12" s="292"/>
      <c r="Z12" s="292"/>
      <c r="AA12" s="292"/>
      <c r="AB12" s="44"/>
      <c r="AC12" s="44"/>
      <c r="AD12" s="44"/>
      <c r="AE12" s="44"/>
      <c r="AF12" s="45"/>
    </row>
    <row r="13" spans="1:34">
      <c r="A13" s="697" t="s">
        <v>274</v>
      </c>
      <c r="B13" s="698"/>
      <c r="C13" s="698"/>
      <c r="D13" s="698"/>
      <c r="E13" s="698"/>
      <c r="F13" s="698"/>
      <c r="G13" s="698"/>
      <c r="H13" s="699"/>
      <c r="I13" s="293">
        <f>IF(データ!M118=0," ",データ!M118)</f>
        <v>45048</v>
      </c>
      <c r="J13" s="292"/>
      <c r="K13" s="292"/>
      <c r="L13" s="292"/>
      <c r="M13" s="292"/>
      <c r="N13" s="292"/>
      <c r="O13" s="292"/>
      <c r="P13" s="292"/>
      <c r="Q13" s="44"/>
      <c r="R13" s="42"/>
      <c r="S13" s="42"/>
      <c r="T13" s="34"/>
      <c r="U13" s="34"/>
      <c r="V13" s="34"/>
      <c r="W13" s="34"/>
      <c r="X13" s="34"/>
      <c r="Y13" s="34"/>
      <c r="Z13" s="34"/>
      <c r="AA13" s="34"/>
      <c r="AB13" s="44"/>
      <c r="AC13" s="44"/>
      <c r="AD13" s="44"/>
      <c r="AE13" s="44"/>
      <c r="AF13" s="45"/>
    </row>
    <row r="14" spans="1:34" ht="13.5" customHeight="1">
      <c r="A14" s="697" t="s">
        <v>240</v>
      </c>
      <c r="B14" s="698"/>
      <c r="C14" s="698"/>
      <c r="D14" s="698"/>
      <c r="E14" s="698"/>
      <c r="F14" s="698"/>
      <c r="G14" s="698"/>
      <c r="H14" s="699"/>
      <c r="I14" s="700">
        <f>IF(データ!M57=0," ",データ!M57*(100%+データ!M58))</f>
        <v>29422800.000000004</v>
      </c>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2"/>
    </row>
    <row r="15" spans="1:34" ht="13.5" customHeight="1">
      <c r="A15" s="697" t="s">
        <v>289</v>
      </c>
      <c r="B15" s="698"/>
      <c r="C15" s="698"/>
      <c r="D15" s="698"/>
      <c r="E15" s="698"/>
      <c r="F15" s="698"/>
      <c r="G15" s="698"/>
      <c r="H15" s="699"/>
      <c r="I15" s="700">
        <f>IF(データ!M127=0," ",データ!M127*(100%+データ!M128))</f>
        <v>23287000.000000004</v>
      </c>
      <c r="J15" s="701"/>
      <c r="K15" s="701"/>
      <c r="L15" s="701"/>
      <c r="M15" s="701"/>
      <c r="N15" s="701"/>
      <c r="O15" s="701"/>
      <c r="P15" s="701"/>
      <c r="Q15" s="701"/>
      <c r="R15" s="701"/>
      <c r="S15" s="701"/>
      <c r="T15" s="701"/>
      <c r="U15" s="701"/>
      <c r="V15" s="701"/>
      <c r="W15" s="701"/>
      <c r="X15" s="701"/>
      <c r="Y15" s="701"/>
      <c r="Z15" s="701"/>
      <c r="AA15" s="701"/>
      <c r="AB15" s="701"/>
      <c r="AC15" s="701"/>
      <c r="AD15" s="701"/>
      <c r="AE15" s="701"/>
      <c r="AF15" s="702"/>
    </row>
    <row r="16" spans="1:34" ht="13.5" customHeight="1">
      <c r="A16" s="697" t="s">
        <v>57</v>
      </c>
      <c r="B16" s="698"/>
      <c r="C16" s="698"/>
      <c r="D16" s="698"/>
      <c r="E16" s="698"/>
      <c r="F16" s="698"/>
      <c r="G16" s="698"/>
      <c r="H16" s="699"/>
      <c r="I16" s="696" t="str">
        <f>IF(データ!M129=0," ",データ!M129)</f>
        <v>掛合マツダ有限会社　代表取締役　中澤　豊和</v>
      </c>
      <c r="J16" s="696"/>
      <c r="K16" s="696"/>
      <c r="L16" s="696"/>
      <c r="M16" s="696"/>
      <c r="N16" s="696"/>
      <c r="O16" s="696"/>
      <c r="P16" s="696"/>
      <c r="Q16" s="696"/>
      <c r="R16" s="696"/>
      <c r="S16" s="696"/>
      <c r="T16" s="696"/>
      <c r="U16" s="696"/>
      <c r="V16" s="696"/>
      <c r="W16" s="696"/>
      <c r="X16" s="696"/>
      <c r="Y16" s="696"/>
      <c r="Z16" s="696"/>
      <c r="AA16" s="696"/>
      <c r="AB16" s="696"/>
      <c r="AC16" s="696"/>
      <c r="AD16" s="696"/>
      <c r="AE16" s="696"/>
      <c r="AF16" s="696"/>
    </row>
    <row r="17" spans="1:32">
      <c r="A17" s="697" t="s">
        <v>239</v>
      </c>
      <c r="B17" s="698"/>
      <c r="C17" s="698"/>
      <c r="D17" s="698"/>
      <c r="E17" s="698"/>
      <c r="F17" s="698"/>
      <c r="G17" s="698"/>
      <c r="H17" s="699"/>
      <c r="I17" s="292">
        <f>IF(データ!M119=0," ",データ!M119)</f>
        <v>45197</v>
      </c>
      <c r="J17" s="292"/>
      <c r="K17" s="292"/>
      <c r="L17" s="292"/>
      <c r="M17" s="292"/>
      <c r="N17" s="292"/>
      <c r="O17" s="292"/>
      <c r="P17" s="292"/>
      <c r="Q17" s="292"/>
      <c r="R17" s="292"/>
      <c r="S17" s="292"/>
      <c r="T17" s="292"/>
      <c r="U17" s="292"/>
      <c r="V17" s="292"/>
      <c r="W17" s="292"/>
      <c r="X17" s="292"/>
      <c r="Y17" s="292"/>
      <c r="Z17" s="292"/>
      <c r="AA17" s="292"/>
      <c r="AB17" s="292"/>
      <c r="AC17" s="292"/>
      <c r="AD17" s="292"/>
      <c r="AE17" s="292"/>
      <c r="AF17" s="355"/>
    </row>
    <row r="18" spans="1:32">
      <c r="A18" s="267" t="s">
        <v>179</v>
      </c>
      <c r="B18" s="267"/>
      <c r="C18" s="267"/>
      <c r="D18" s="267"/>
      <c r="E18" s="267"/>
      <c r="F18" s="267"/>
      <c r="G18" s="267"/>
      <c r="H18" s="267"/>
      <c r="I18" s="293">
        <f>IF(データ!$M$122=0," ",データ!$M$122)</f>
        <v>45197</v>
      </c>
      <c r="J18" s="292"/>
      <c r="K18" s="292"/>
      <c r="L18" s="292"/>
      <c r="M18" s="292"/>
      <c r="N18" s="292"/>
      <c r="O18" s="292"/>
      <c r="P18" s="292"/>
      <c r="Q18" s="367">
        <f>IF(データ!$M$123=0," ",データ!$M$123)</f>
        <v>0.39583333333333331</v>
      </c>
      <c r="R18" s="367"/>
      <c r="S18" s="367"/>
      <c r="T18" s="15"/>
      <c r="U18" s="345"/>
      <c r="V18" s="345"/>
      <c r="W18" s="345"/>
      <c r="X18" s="345"/>
      <c r="Y18" s="345"/>
      <c r="Z18" s="345"/>
      <c r="AA18" s="345"/>
      <c r="AB18" s="345"/>
      <c r="AC18" s="345"/>
      <c r="AD18" s="345"/>
      <c r="AE18" s="345"/>
      <c r="AF18" s="346"/>
    </row>
    <row r="19" spans="1:32">
      <c r="A19" s="267" t="s">
        <v>49</v>
      </c>
      <c r="B19" s="267"/>
      <c r="C19" s="267"/>
      <c r="D19" s="267"/>
      <c r="E19" s="267"/>
      <c r="F19" s="267"/>
      <c r="G19" s="267"/>
      <c r="H19" s="267"/>
      <c r="I19" s="696" t="str">
        <f>IF(データ!M124=0," ",データ!M124)</f>
        <v>掛合マツダ有限会社</v>
      </c>
      <c r="J19" s="696"/>
      <c r="K19" s="696"/>
      <c r="L19" s="696"/>
      <c r="M19" s="696"/>
      <c r="N19" s="696"/>
      <c r="O19" s="696"/>
      <c r="P19" s="696"/>
      <c r="Q19" s="696"/>
      <c r="R19" s="696"/>
      <c r="S19" s="696"/>
      <c r="T19" s="696"/>
      <c r="U19" s="696"/>
      <c r="V19" s="696"/>
      <c r="W19" s="696"/>
      <c r="X19" s="696"/>
      <c r="Y19" s="696"/>
      <c r="Z19" s="696"/>
      <c r="AA19" s="696"/>
      <c r="AB19" s="696"/>
      <c r="AC19" s="696"/>
      <c r="AD19" s="696"/>
      <c r="AE19" s="696"/>
      <c r="AF19" s="696"/>
    </row>
    <row r="20" spans="1:32">
      <c r="A20" s="267" t="s">
        <v>50</v>
      </c>
      <c r="B20" s="267"/>
      <c r="C20" s="267"/>
      <c r="D20" s="267"/>
      <c r="E20" s="267"/>
      <c r="F20" s="267"/>
      <c r="G20" s="267"/>
      <c r="H20" s="267"/>
      <c r="I20" s="696" t="str">
        <f>IF(データ!M125=0," ",データ!M125)</f>
        <v>管理検査監　飯島　昭</v>
      </c>
      <c r="J20" s="696"/>
      <c r="K20" s="696"/>
      <c r="L20" s="696"/>
      <c r="M20" s="696"/>
      <c r="N20" s="696"/>
      <c r="O20" s="696"/>
      <c r="P20" s="696"/>
      <c r="Q20" s="696"/>
      <c r="R20" s="696"/>
      <c r="S20" s="696"/>
      <c r="T20" s="696"/>
      <c r="U20" s="696"/>
      <c r="V20" s="696"/>
      <c r="W20" s="696"/>
      <c r="X20" s="696"/>
      <c r="Y20" s="696"/>
      <c r="Z20" s="696"/>
      <c r="AA20" s="696"/>
      <c r="AB20" s="696"/>
      <c r="AC20" s="696"/>
      <c r="AD20" s="696"/>
      <c r="AE20" s="696"/>
      <c r="AF20" s="696"/>
    </row>
    <row r="21" spans="1:32">
      <c r="A21" s="715" t="s">
        <v>362</v>
      </c>
      <c r="B21" s="716"/>
      <c r="C21" s="716"/>
      <c r="D21" s="716"/>
      <c r="E21" s="716"/>
      <c r="F21" s="716"/>
      <c r="G21" s="716"/>
      <c r="H21" s="716"/>
      <c r="I21" s="716"/>
      <c r="J21" s="716"/>
      <c r="K21" s="716"/>
      <c r="L21" s="716"/>
      <c r="M21" s="716"/>
      <c r="N21" s="716"/>
      <c r="O21" s="716"/>
      <c r="P21" s="716"/>
      <c r="Q21" s="716"/>
      <c r="R21" s="716"/>
      <c r="S21" s="716"/>
      <c r="T21" s="716"/>
      <c r="U21" s="716"/>
      <c r="V21" s="716"/>
      <c r="W21" s="716"/>
      <c r="X21" s="716"/>
      <c r="Y21" s="716"/>
      <c r="Z21" s="716"/>
      <c r="AA21" s="716"/>
      <c r="AB21" s="716"/>
      <c r="AC21" s="716"/>
      <c r="AD21" s="716"/>
      <c r="AE21" s="716"/>
      <c r="AF21" s="717"/>
    </row>
    <row r="22" spans="1:32">
      <c r="A22" s="718"/>
      <c r="B22" s="719"/>
      <c r="C22" s="719"/>
      <c r="D22" s="719"/>
      <c r="E22" s="719"/>
      <c r="F22" s="719"/>
      <c r="G22" s="719"/>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20"/>
    </row>
    <row r="23" spans="1:32">
      <c r="A23" s="347" t="s">
        <v>180</v>
      </c>
      <c r="B23" s="348"/>
      <c r="C23" s="348"/>
      <c r="D23" s="348"/>
      <c r="E23" s="348"/>
      <c r="F23" s="348"/>
      <c r="G23" s="348"/>
      <c r="H23" s="331"/>
      <c r="I23" s="140" t="s">
        <v>206</v>
      </c>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5"/>
    </row>
    <row r="24" spans="1:32">
      <c r="A24" s="334"/>
      <c r="B24" s="350"/>
      <c r="C24" s="350"/>
      <c r="D24" s="350"/>
      <c r="E24" s="350"/>
      <c r="F24" s="350"/>
      <c r="G24" s="350"/>
      <c r="H24" s="335"/>
      <c r="I24" s="709"/>
      <c r="J24" s="710"/>
      <c r="K24" s="710"/>
      <c r="L24" s="710"/>
      <c r="M24" s="710"/>
      <c r="N24" s="710"/>
      <c r="O24" s="710"/>
      <c r="P24" s="710"/>
      <c r="Q24" s="710"/>
      <c r="R24" s="710"/>
      <c r="S24" s="710"/>
      <c r="T24" s="710"/>
      <c r="U24" s="710"/>
      <c r="V24" s="710"/>
      <c r="W24" s="710"/>
      <c r="X24" s="710"/>
      <c r="Y24" s="710"/>
      <c r="Z24" s="710"/>
      <c r="AA24" s="710"/>
      <c r="AB24" s="710"/>
      <c r="AC24" s="710"/>
      <c r="AD24" s="710"/>
      <c r="AE24" s="710"/>
      <c r="AF24" s="711"/>
    </row>
    <row r="25" spans="1:32">
      <c r="A25" s="347" t="s">
        <v>54</v>
      </c>
      <c r="B25" s="348"/>
      <c r="C25" s="348"/>
      <c r="D25" s="348"/>
      <c r="E25" s="348"/>
      <c r="F25" s="348"/>
      <c r="G25" s="348"/>
      <c r="H25" s="331"/>
      <c r="I25" s="140" t="s">
        <v>206</v>
      </c>
      <c r="J25" s="704"/>
      <c r="K25" s="704"/>
      <c r="L25" s="704"/>
      <c r="M25" s="704"/>
      <c r="N25" s="704"/>
      <c r="O25" s="704"/>
      <c r="P25" s="704"/>
      <c r="Q25" s="704"/>
      <c r="R25" s="704"/>
      <c r="S25" s="704"/>
      <c r="T25" s="704"/>
      <c r="U25" s="704"/>
      <c r="V25" s="704"/>
      <c r="W25" s="704"/>
      <c r="X25" s="704"/>
      <c r="Y25" s="704"/>
      <c r="Z25" s="704"/>
      <c r="AA25" s="704"/>
      <c r="AB25" s="704"/>
      <c r="AC25" s="704"/>
      <c r="AD25" s="704"/>
      <c r="AE25" s="704"/>
      <c r="AF25" s="705"/>
    </row>
    <row r="26" spans="1:32">
      <c r="A26" s="334"/>
      <c r="B26" s="350"/>
      <c r="C26" s="350"/>
      <c r="D26" s="350"/>
      <c r="E26" s="350"/>
      <c r="F26" s="350"/>
      <c r="G26" s="350"/>
      <c r="H26" s="335"/>
      <c r="I26" s="709"/>
      <c r="J26" s="710"/>
      <c r="K26" s="710"/>
      <c r="L26" s="710"/>
      <c r="M26" s="710"/>
      <c r="N26" s="710"/>
      <c r="O26" s="710"/>
      <c r="P26" s="710"/>
      <c r="Q26" s="710"/>
      <c r="R26" s="710"/>
      <c r="S26" s="710"/>
      <c r="T26" s="710"/>
      <c r="U26" s="710"/>
      <c r="V26" s="710"/>
      <c r="W26" s="710"/>
      <c r="X26" s="710"/>
      <c r="Y26" s="710"/>
      <c r="Z26" s="710"/>
      <c r="AA26" s="710"/>
      <c r="AB26" s="710"/>
      <c r="AC26" s="710"/>
      <c r="AD26" s="710"/>
      <c r="AE26" s="710"/>
      <c r="AF26" s="711"/>
    </row>
    <row r="27" spans="1:32">
      <c r="A27" s="347" t="s">
        <v>55</v>
      </c>
      <c r="B27" s="348"/>
      <c r="C27" s="348"/>
      <c r="D27" s="348"/>
      <c r="E27" s="348"/>
      <c r="F27" s="348"/>
      <c r="G27" s="348"/>
      <c r="H27" s="331"/>
      <c r="I27" s="140" t="str">
        <f>I20</f>
        <v>管理検査監　飯島　昭</v>
      </c>
      <c r="J27" s="704"/>
      <c r="K27" s="704"/>
      <c r="L27" s="704"/>
      <c r="M27" s="704"/>
      <c r="N27" s="704"/>
      <c r="O27" s="704"/>
      <c r="P27" s="704"/>
      <c r="Q27" s="704"/>
      <c r="R27" s="704"/>
      <c r="S27" s="704"/>
      <c r="T27" s="704"/>
      <c r="U27" s="704"/>
      <c r="V27" s="704"/>
      <c r="W27" s="704"/>
      <c r="X27" s="704"/>
      <c r="Y27" s="704"/>
      <c r="Z27" s="704"/>
      <c r="AA27" s="704"/>
      <c r="AB27" s="704"/>
      <c r="AC27" s="704"/>
      <c r="AD27" s="704"/>
      <c r="AE27" s="704"/>
      <c r="AF27" s="705"/>
    </row>
    <row r="28" spans="1:32">
      <c r="A28" s="332"/>
      <c r="B28" s="349"/>
      <c r="C28" s="349"/>
      <c r="D28" s="349"/>
      <c r="E28" s="349"/>
      <c r="F28" s="349"/>
      <c r="G28" s="349"/>
      <c r="H28" s="333"/>
      <c r="I28" s="143"/>
      <c r="J28" s="707"/>
      <c r="K28" s="707"/>
      <c r="L28" s="707"/>
      <c r="M28" s="707"/>
      <c r="N28" s="707"/>
      <c r="O28" s="707"/>
      <c r="P28" s="707"/>
      <c r="Q28" s="707"/>
      <c r="R28" s="707"/>
      <c r="S28" s="707"/>
      <c r="T28" s="707"/>
      <c r="U28" s="707"/>
      <c r="V28" s="707"/>
      <c r="W28" s="707"/>
      <c r="X28" s="707"/>
      <c r="Y28" s="707"/>
      <c r="Z28" s="707"/>
      <c r="AA28" s="707"/>
      <c r="AB28" s="707"/>
      <c r="AC28" s="707"/>
      <c r="AD28" s="707"/>
      <c r="AE28" s="707"/>
      <c r="AF28" s="708"/>
    </row>
    <row r="29" spans="1:32">
      <c r="A29" s="332"/>
      <c r="B29" s="349"/>
      <c r="C29" s="349"/>
      <c r="D29" s="349"/>
      <c r="E29" s="349"/>
      <c r="F29" s="349"/>
      <c r="G29" s="349"/>
      <c r="H29" s="333"/>
      <c r="I29" s="143"/>
      <c r="J29" s="707"/>
      <c r="K29" s="707"/>
      <c r="L29" s="707"/>
      <c r="M29" s="707"/>
      <c r="N29" s="707"/>
      <c r="O29" s="707"/>
      <c r="P29" s="707"/>
      <c r="Q29" s="707"/>
      <c r="R29" s="707"/>
      <c r="S29" s="707"/>
      <c r="T29" s="707"/>
      <c r="U29" s="707"/>
      <c r="V29" s="707"/>
      <c r="W29" s="707"/>
      <c r="X29" s="707"/>
      <c r="Y29" s="707"/>
      <c r="Z29" s="707"/>
      <c r="AA29" s="707"/>
      <c r="AB29" s="707"/>
      <c r="AC29" s="707"/>
      <c r="AD29" s="707"/>
      <c r="AE29" s="707"/>
      <c r="AF29" s="708"/>
    </row>
    <row r="30" spans="1:32">
      <c r="A30" s="332"/>
      <c r="B30" s="349"/>
      <c r="C30" s="349"/>
      <c r="D30" s="349"/>
      <c r="E30" s="349"/>
      <c r="F30" s="349"/>
      <c r="G30" s="349"/>
      <c r="H30" s="333"/>
      <c r="I30" s="143"/>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8"/>
    </row>
    <row r="31" spans="1:32">
      <c r="A31" s="334"/>
      <c r="B31" s="350"/>
      <c r="C31" s="350"/>
      <c r="D31" s="350"/>
      <c r="E31" s="350"/>
      <c r="F31" s="350"/>
      <c r="G31" s="350"/>
      <c r="H31" s="335"/>
      <c r="I31" s="709"/>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1"/>
    </row>
    <row r="32" spans="1:32">
      <c r="A32" s="347" t="s">
        <v>181</v>
      </c>
      <c r="B32" s="348"/>
      <c r="C32" s="348"/>
      <c r="D32" s="348"/>
      <c r="E32" s="348"/>
      <c r="F32" s="348"/>
      <c r="G32" s="348"/>
      <c r="H32" s="331"/>
      <c r="I32" s="11"/>
      <c r="J32" s="35"/>
      <c r="K32" s="35"/>
      <c r="L32" s="35"/>
      <c r="M32" s="35"/>
      <c r="N32" s="35"/>
      <c r="O32" s="35"/>
      <c r="P32" s="35"/>
      <c r="Q32" s="35"/>
      <c r="R32" s="35"/>
      <c r="S32" s="35"/>
      <c r="T32" s="35"/>
      <c r="U32" s="35"/>
      <c r="V32" s="35"/>
      <c r="W32" s="35"/>
      <c r="X32" s="35"/>
      <c r="Y32" s="35"/>
      <c r="Z32" s="35"/>
      <c r="AA32" s="35"/>
      <c r="AB32" s="35"/>
      <c r="AC32" s="35"/>
      <c r="AD32" s="35"/>
      <c r="AE32" s="35"/>
      <c r="AF32" s="36"/>
    </row>
    <row r="33" spans="1:32" ht="13.5" customHeight="1">
      <c r="A33" s="332"/>
      <c r="B33" s="349"/>
      <c r="C33" s="349"/>
      <c r="D33" s="349"/>
      <c r="E33" s="349"/>
      <c r="F33" s="349"/>
      <c r="G33" s="349"/>
      <c r="H33" s="333"/>
      <c r="I33" s="713" t="s">
        <v>322</v>
      </c>
      <c r="J33" s="714"/>
      <c r="K33" s="71" t="s">
        <v>321</v>
      </c>
      <c r="L33" s="714" t="s">
        <v>326</v>
      </c>
      <c r="M33" s="714"/>
      <c r="N33" s="712" t="s">
        <v>323</v>
      </c>
      <c r="O33" s="712"/>
      <c r="P33" s="712"/>
      <c r="Q33" s="712"/>
      <c r="R33" s="712"/>
      <c r="S33" s="712"/>
      <c r="T33" s="712"/>
      <c r="U33" s="712"/>
      <c r="V33" s="712"/>
      <c r="W33" s="712"/>
      <c r="X33" s="712"/>
      <c r="Y33" s="712"/>
      <c r="Z33" s="712"/>
      <c r="AA33" s="712"/>
      <c r="AB33" s="712"/>
      <c r="AC33" s="712"/>
      <c r="AD33" s="712"/>
      <c r="AE33" s="61"/>
      <c r="AF33" s="62"/>
    </row>
    <row r="34" spans="1:32" ht="13.5" customHeight="1">
      <c r="A34" s="332"/>
      <c r="B34" s="349"/>
      <c r="C34" s="349"/>
      <c r="D34" s="349"/>
      <c r="E34" s="349"/>
      <c r="F34" s="349"/>
      <c r="G34" s="349"/>
      <c r="H34" s="333"/>
      <c r="I34" s="65"/>
      <c r="J34" s="66"/>
      <c r="L34" s="66"/>
      <c r="M34" s="66"/>
      <c r="N34" s="64"/>
      <c r="O34" s="64"/>
      <c r="P34" s="64"/>
      <c r="Q34" s="64"/>
      <c r="R34" s="64"/>
      <c r="S34" s="64"/>
      <c r="T34" s="64"/>
      <c r="U34" s="64"/>
      <c r="V34" s="64"/>
      <c r="W34" s="64"/>
      <c r="X34" s="64"/>
      <c r="Y34" s="64"/>
      <c r="Z34" s="64"/>
      <c r="AA34" s="64"/>
      <c r="AB34" s="64"/>
      <c r="AC34" s="64"/>
      <c r="AD34" s="64"/>
      <c r="AE34" s="64"/>
      <c r="AF34" s="62"/>
    </row>
    <row r="35" spans="1:32" ht="13.5" customHeight="1">
      <c r="A35" s="332"/>
      <c r="B35" s="349"/>
      <c r="C35" s="349"/>
      <c r="D35" s="349"/>
      <c r="E35" s="349"/>
      <c r="F35" s="349"/>
      <c r="G35" s="349"/>
      <c r="H35" s="333"/>
      <c r="I35" s="713" t="s">
        <v>327</v>
      </c>
      <c r="J35" s="714"/>
      <c r="K35" s="71"/>
      <c r="L35" s="714" t="s">
        <v>326</v>
      </c>
      <c r="M35" s="714"/>
      <c r="N35" s="712" t="s">
        <v>325</v>
      </c>
      <c r="O35" s="712"/>
      <c r="P35" s="712"/>
      <c r="Q35" s="712"/>
      <c r="R35" s="712"/>
      <c r="S35" s="712"/>
      <c r="T35" s="712"/>
      <c r="U35" s="712"/>
      <c r="V35" s="712"/>
      <c r="W35" s="712"/>
      <c r="X35" s="712"/>
      <c r="Y35" s="712"/>
      <c r="Z35" s="712"/>
      <c r="AA35" s="712"/>
      <c r="AB35" s="712"/>
      <c r="AC35" s="712"/>
      <c r="AD35" s="712"/>
      <c r="AE35" s="61"/>
      <c r="AF35" s="62"/>
    </row>
    <row r="36" spans="1:32" ht="13.5" customHeight="1">
      <c r="A36" s="332"/>
      <c r="B36" s="349"/>
      <c r="C36" s="349"/>
      <c r="D36" s="349"/>
      <c r="E36" s="349"/>
      <c r="F36" s="349"/>
      <c r="G36" s="349"/>
      <c r="H36" s="333"/>
      <c r="I36" s="65"/>
      <c r="J36" s="66"/>
      <c r="L36" s="66"/>
      <c r="M36" s="66"/>
      <c r="N36" s="64"/>
      <c r="O36" s="64"/>
      <c r="P36" s="64"/>
      <c r="Q36" s="64"/>
      <c r="R36" s="64"/>
      <c r="S36" s="64"/>
      <c r="T36" s="64"/>
      <c r="U36" s="64"/>
      <c r="V36" s="64"/>
      <c r="W36" s="64"/>
      <c r="X36" s="64"/>
      <c r="Y36" s="64"/>
      <c r="Z36" s="64"/>
      <c r="AA36" s="64"/>
      <c r="AB36" s="64"/>
      <c r="AC36" s="64"/>
      <c r="AD36" s="64"/>
      <c r="AE36" s="64"/>
      <c r="AF36" s="62"/>
    </row>
    <row r="37" spans="1:32" ht="13.5" customHeight="1">
      <c r="A37" s="332"/>
      <c r="B37" s="349"/>
      <c r="C37" s="349"/>
      <c r="D37" s="349"/>
      <c r="E37" s="349"/>
      <c r="F37" s="349"/>
      <c r="G37" s="349"/>
      <c r="H37" s="333"/>
      <c r="I37" s="713" t="s">
        <v>322</v>
      </c>
      <c r="J37" s="714"/>
      <c r="K37" s="71"/>
      <c r="L37" s="714" t="s">
        <v>326</v>
      </c>
      <c r="M37" s="714"/>
      <c r="N37" s="712" t="s">
        <v>324</v>
      </c>
      <c r="O37" s="712"/>
      <c r="P37" s="712"/>
      <c r="Q37" s="712"/>
      <c r="R37" s="712"/>
      <c r="S37" s="712"/>
      <c r="T37" s="712"/>
      <c r="U37" s="712"/>
      <c r="V37" s="712"/>
      <c r="W37" s="712"/>
      <c r="X37" s="712"/>
      <c r="Y37" s="712"/>
      <c r="Z37" s="712"/>
      <c r="AA37" s="712"/>
      <c r="AB37" s="712"/>
      <c r="AC37" s="712"/>
      <c r="AD37" s="712"/>
      <c r="AE37" s="61"/>
      <c r="AF37" s="62"/>
    </row>
    <row r="38" spans="1:32">
      <c r="A38" s="334"/>
      <c r="B38" s="350"/>
      <c r="C38" s="350"/>
      <c r="D38" s="350"/>
      <c r="E38" s="350"/>
      <c r="F38" s="350"/>
      <c r="G38" s="350"/>
      <c r="H38" s="335"/>
      <c r="I38" s="37"/>
      <c r="J38" s="38"/>
      <c r="K38" s="38"/>
      <c r="L38" s="38"/>
      <c r="M38" s="38"/>
      <c r="N38" s="38"/>
      <c r="O38" s="38"/>
      <c r="P38" s="38"/>
      <c r="Q38" s="38"/>
      <c r="R38" s="38"/>
      <c r="S38" s="38"/>
      <c r="T38" s="38"/>
      <c r="U38" s="38"/>
      <c r="V38" s="38"/>
      <c r="W38" s="38"/>
      <c r="X38" s="38"/>
      <c r="Y38" s="38"/>
      <c r="Z38" s="38"/>
      <c r="AA38" s="38"/>
      <c r="AB38" s="38"/>
      <c r="AC38" s="38"/>
      <c r="AD38" s="38"/>
      <c r="AE38" s="38"/>
      <c r="AF38" s="39"/>
    </row>
    <row r="39" spans="1:32">
      <c r="A39" s="267" t="s">
        <v>182</v>
      </c>
      <c r="B39" s="267"/>
      <c r="C39" s="267"/>
      <c r="D39" s="267"/>
      <c r="E39" s="267"/>
      <c r="F39" s="267"/>
      <c r="G39" s="267"/>
      <c r="H39" s="267"/>
      <c r="I39" s="703"/>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5"/>
    </row>
    <row r="40" spans="1:32">
      <c r="A40" s="267"/>
      <c r="B40" s="267"/>
      <c r="C40" s="267"/>
      <c r="D40" s="267"/>
      <c r="E40" s="267"/>
      <c r="F40" s="267"/>
      <c r="G40" s="267"/>
      <c r="H40" s="267"/>
      <c r="I40" s="706"/>
      <c r="J40" s="707"/>
      <c r="K40" s="707"/>
      <c r="L40" s="707"/>
      <c r="M40" s="707"/>
      <c r="N40" s="707"/>
      <c r="O40" s="707"/>
      <c r="P40" s="707"/>
      <c r="Q40" s="707"/>
      <c r="R40" s="707"/>
      <c r="S40" s="707"/>
      <c r="T40" s="707"/>
      <c r="U40" s="707"/>
      <c r="V40" s="707"/>
      <c r="W40" s="707"/>
      <c r="X40" s="707"/>
      <c r="Y40" s="707"/>
      <c r="Z40" s="707"/>
      <c r="AA40" s="707"/>
      <c r="AB40" s="707"/>
      <c r="AC40" s="707"/>
      <c r="AD40" s="707"/>
      <c r="AE40" s="707"/>
      <c r="AF40" s="708"/>
    </row>
    <row r="41" spans="1:32">
      <c r="A41" s="267"/>
      <c r="B41" s="267"/>
      <c r="C41" s="267"/>
      <c r="D41" s="267"/>
      <c r="E41" s="267"/>
      <c r="F41" s="267"/>
      <c r="G41" s="267"/>
      <c r="H41" s="267"/>
      <c r="I41" s="706"/>
      <c r="J41" s="707"/>
      <c r="K41" s="707"/>
      <c r="L41" s="707"/>
      <c r="M41" s="707"/>
      <c r="N41" s="707"/>
      <c r="O41" s="707"/>
      <c r="P41" s="707"/>
      <c r="Q41" s="707"/>
      <c r="R41" s="707"/>
      <c r="S41" s="707"/>
      <c r="T41" s="707"/>
      <c r="U41" s="707"/>
      <c r="V41" s="707"/>
      <c r="W41" s="707"/>
      <c r="X41" s="707"/>
      <c r="Y41" s="707"/>
      <c r="Z41" s="707"/>
      <c r="AA41" s="707"/>
      <c r="AB41" s="707"/>
      <c r="AC41" s="707"/>
      <c r="AD41" s="707"/>
      <c r="AE41" s="707"/>
      <c r="AF41" s="708"/>
    </row>
    <row r="42" spans="1:32">
      <c r="A42" s="267"/>
      <c r="B42" s="267"/>
      <c r="C42" s="267"/>
      <c r="D42" s="267"/>
      <c r="E42" s="267"/>
      <c r="F42" s="267"/>
      <c r="G42" s="267"/>
      <c r="H42" s="267"/>
      <c r="I42" s="706"/>
      <c r="J42" s="707"/>
      <c r="K42" s="707"/>
      <c r="L42" s="707"/>
      <c r="M42" s="707"/>
      <c r="N42" s="707"/>
      <c r="O42" s="707"/>
      <c r="P42" s="707"/>
      <c r="Q42" s="707"/>
      <c r="R42" s="707"/>
      <c r="S42" s="707"/>
      <c r="T42" s="707"/>
      <c r="U42" s="707"/>
      <c r="V42" s="707"/>
      <c r="W42" s="707"/>
      <c r="X42" s="707"/>
      <c r="Y42" s="707"/>
      <c r="Z42" s="707"/>
      <c r="AA42" s="707"/>
      <c r="AB42" s="707"/>
      <c r="AC42" s="707"/>
      <c r="AD42" s="707"/>
      <c r="AE42" s="707"/>
      <c r="AF42" s="708"/>
    </row>
    <row r="43" spans="1:32">
      <c r="A43" s="267"/>
      <c r="B43" s="267"/>
      <c r="C43" s="267"/>
      <c r="D43" s="267"/>
      <c r="E43" s="267"/>
      <c r="F43" s="267"/>
      <c r="G43" s="267"/>
      <c r="H43" s="267"/>
      <c r="I43" s="709"/>
      <c r="J43" s="710"/>
      <c r="K43" s="710"/>
      <c r="L43" s="710"/>
      <c r="M43" s="710"/>
      <c r="N43" s="710"/>
      <c r="O43" s="710"/>
      <c r="P43" s="710"/>
      <c r="Q43" s="710"/>
      <c r="R43" s="710"/>
      <c r="S43" s="710"/>
      <c r="T43" s="710"/>
      <c r="U43" s="710"/>
      <c r="V43" s="710"/>
      <c r="W43" s="710"/>
      <c r="X43" s="710"/>
      <c r="Y43" s="710"/>
      <c r="Z43" s="710"/>
      <c r="AA43" s="710"/>
      <c r="AB43" s="710"/>
      <c r="AC43" s="710"/>
      <c r="AD43" s="710"/>
      <c r="AE43" s="710"/>
      <c r="AF43" s="711"/>
    </row>
    <row r="44" spans="1:32">
      <c r="A44" s="3" t="s">
        <v>205</v>
      </c>
      <c r="B44" s="723" t="s">
        <v>354</v>
      </c>
      <c r="C44" s="723"/>
      <c r="D44" s="723"/>
      <c r="E44" s="723"/>
      <c r="F44" s="723"/>
      <c r="G44" s="723"/>
      <c r="H44" s="723"/>
      <c r="I44" s="723"/>
      <c r="J44" s="723"/>
      <c r="K44" s="723"/>
      <c r="L44" s="723"/>
      <c r="M44" s="723"/>
      <c r="N44" s="723"/>
      <c r="O44" s="723"/>
      <c r="P44" s="723"/>
      <c r="Q44" s="723"/>
      <c r="R44" s="723"/>
      <c r="S44" s="723"/>
      <c r="T44" s="723"/>
      <c r="U44" s="723"/>
      <c r="V44" s="723"/>
      <c r="W44" s="723"/>
      <c r="X44" s="723"/>
      <c r="Y44" s="723"/>
      <c r="Z44" s="723"/>
      <c r="AA44" s="723"/>
      <c r="AB44" s="723"/>
      <c r="AC44" s="723"/>
      <c r="AD44" s="723"/>
      <c r="AE44" s="723"/>
      <c r="AF44" s="723"/>
    </row>
    <row r="45" spans="1:32">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row>
    <row r="46" spans="1:32">
      <c r="B46" s="3" t="s">
        <v>205</v>
      </c>
      <c r="C46" s="722" t="s">
        <v>328</v>
      </c>
      <c r="D46" s="722"/>
      <c r="E46" s="722"/>
      <c r="F46" s="722"/>
      <c r="G46" s="722"/>
      <c r="H46" s="722"/>
      <c r="I46" s="722"/>
      <c r="J46" s="722"/>
      <c r="K46" s="722"/>
      <c r="L46" s="722"/>
      <c r="M46" s="722"/>
      <c r="N46" s="722"/>
      <c r="O46" s="722"/>
      <c r="P46" s="722"/>
      <c r="Q46" s="722"/>
      <c r="R46" s="722"/>
      <c r="S46" s="722"/>
      <c r="T46" s="722"/>
      <c r="U46" s="722"/>
      <c r="V46" s="722"/>
      <c r="W46" s="722"/>
      <c r="X46" s="722"/>
      <c r="Y46" s="722"/>
      <c r="Z46" s="722"/>
      <c r="AA46" s="722"/>
      <c r="AB46" s="722"/>
      <c r="AC46" s="722"/>
      <c r="AD46" s="722"/>
      <c r="AE46" s="722"/>
      <c r="AF46" s="722"/>
    </row>
    <row r="47" spans="1:32">
      <c r="C47" s="722" t="s">
        <v>331</v>
      </c>
      <c r="D47" s="722"/>
      <c r="E47" s="722"/>
      <c r="F47" s="722"/>
      <c r="G47" s="722"/>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row>
    <row r="48" spans="1:32">
      <c r="B48" s="3" t="s">
        <v>205</v>
      </c>
      <c r="C48" s="722" t="s">
        <v>332</v>
      </c>
      <c r="D48" s="722"/>
      <c r="E48" s="722"/>
      <c r="F48" s="722"/>
      <c r="G48" s="722"/>
      <c r="H48" s="722"/>
      <c r="I48" s="722"/>
      <c r="J48" s="722"/>
      <c r="K48" s="722"/>
      <c r="L48" s="722"/>
      <c r="M48" s="722"/>
      <c r="N48" s="722"/>
      <c r="O48" s="722"/>
      <c r="P48" s="722"/>
      <c r="Q48" s="722"/>
      <c r="R48" s="722"/>
      <c r="S48" s="722"/>
      <c r="T48" s="722"/>
      <c r="U48" s="722"/>
      <c r="V48" s="722"/>
      <c r="W48" s="722"/>
      <c r="X48" s="722"/>
      <c r="Y48" s="722"/>
      <c r="Z48" s="722"/>
      <c r="AA48" s="722"/>
      <c r="AB48" s="722"/>
      <c r="AC48" s="722"/>
      <c r="AD48" s="722"/>
      <c r="AE48" s="722"/>
      <c r="AF48" s="722"/>
    </row>
    <row r="49" spans="2:32">
      <c r="C49" s="722" t="s">
        <v>329</v>
      </c>
      <c r="D49" s="722"/>
      <c r="E49" s="722"/>
      <c r="F49" s="722"/>
      <c r="G49" s="722"/>
      <c r="H49" s="722"/>
      <c r="I49" s="722"/>
      <c r="J49" s="722"/>
      <c r="K49" s="722"/>
      <c r="L49" s="722"/>
      <c r="M49" s="722"/>
      <c r="N49" s="722"/>
      <c r="O49" s="722"/>
      <c r="P49" s="722"/>
      <c r="Q49" s="722"/>
      <c r="R49" s="722"/>
      <c r="S49" s="722"/>
      <c r="T49" s="722"/>
      <c r="U49" s="722"/>
      <c r="V49" s="722"/>
      <c r="W49" s="722"/>
      <c r="X49" s="722"/>
      <c r="Y49" s="722"/>
      <c r="Z49" s="722"/>
      <c r="AA49" s="722"/>
      <c r="AB49" s="722"/>
      <c r="AC49" s="722"/>
      <c r="AD49" s="722"/>
      <c r="AE49" s="722"/>
      <c r="AF49" s="722"/>
    </row>
    <row r="50" spans="2:32" ht="13.5" customHeight="1">
      <c r="B50" s="3" t="s">
        <v>205</v>
      </c>
      <c r="C50" s="722" t="s">
        <v>330</v>
      </c>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row>
    <row r="51" spans="2:32" ht="13.5" customHeight="1">
      <c r="B51" s="28"/>
      <c r="C51" s="722" t="s">
        <v>346</v>
      </c>
      <c r="D51" s="722"/>
      <c r="E51" s="722"/>
      <c r="F51" s="722"/>
      <c r="G51" s="722"/>
      <c r="H51" s="722"/>
      <c r="I51" s="722"/>
      <c r="J51" s="722"/>
      <c r="K51" s="722"/>
      <c r="L51" s="722"/>
      <c r="M51" s="722"/>
      <c r="N51" s="722"/>
      <c r="O51" s="722"/>
      <c r="P51" s="722"/>
      <c r="Q51" s="722"/>
      <c r="R51" s="722"/>
      <c r="S51" s="722"/>
      <c r="T51" s="722"/>
      <c r="U51" s="722"/>
      <c r="V51" s="722"/>
      <c r="W51" s="722"/>
      <c r="X51" s="722"/>
      <c r="Y51" s="722"/>
      <c r="Z51" s="722"/>
      <c r="AA51" s="722"/>
      <c r="AB51" s="722"/>
      <c r="AC51" s="722"/>
      <c r="AD51" s="722"/>
      <c r="AE51" s="722"/>
      <c r="AF51" s="722"/>
    </row>
    <row r="52" spans="2:32" ht="13.5" customHeight="1">
      <c r="B52" s="28"/>
      <c r="C52" s="722"/>
      <c r="D52" s="72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row>
  </sheetData>
  <mergeCells count="87">
    <mergeCell ref="C51:AF52"/>
    <mergeCell ref="C48:AF48"/>
    <mergeCell ref="C49:AF49"/>
    <mergeCell ref="C50:AF50"/>
    <mergeCell ref="B44:AF44"/>
    <mergeCell ref="C46:AF46"/>
    <mergeCell ref="C47:AF47"/>
    <mergeCell ref="N3:P5"/>
    <mergeCell ref="A8:C8"/>
    <mergeCell ref="D8:M8"/>
    <mergeCell ref="N8:P9"/>
    <mergeCell ref="Q8:S8"/>
    <mergeCell ref="A1:A5"/>
    <mergeCell ref="B1:D2"/>
    <mergeCell ref="E1:G2"/>
    <mergeCell ref="H1:J2"/>
    <mergeCell ref="K1:M2"/>
    <mergeCell ref="B3:D5"/>
    <mergeCell ref="E3:G5"/>
    <mergeCell ref="H3:J5"/>
    <mergeCell ref="K3:M5"/>
    <mergeCell ref="A6:V7"/>
    <mergeCell ref="N1:P2"/>
    <mergeCell ref="I27:AF31"/>
    <mergeCell ref="A20:H20"/>
    <mergeCell ref="I20:AF20"/>
    <mergeCell ref="A23:H24"/>
    <mergeCell ref="I23:AF24"/>
    <mergeCell ref="A25:H26"/>
    <mergeCell ref="I25:AF26"/>
    <mergeCell ref="A21:AF22"/>
    <mergeCell ref="A27:H31"/>
    <mergeCell ref="Z1:AC2"/>
    <mergeCell ref="AD1:AF2"/>
    <mergeCell ref="Z3:AC5"/>
    <mergeCell ref="AD3:AF5"/>
    <mergeCell ref="A32:H38"/>
    <mergeCell ref="I19:AF19"/>
    <mergeCell ref="Q3:S5"/>
    <mergeCell ref="T3:V5"/>
    <mergeCell ref="W3:Y5"/>
    <mergeCell ref="Q1:S2"/>
    <mergeCell ref="T1:V2"/>
    <mergeCell ref="W1:Y2"/>
    <mergeCell ref="I11:AF11"/>
    <mergeCell ref="T8:AF8"/>
    <mergeCell ref="D9:M9"/>
    <mergeCell ref="Q9:S9"/>
    <mergeCell ref="A39:H43"/>
    <mergeCell ref="I39:AF43"/>
    <mergeCell ref="N33:AD33"/>
    <mergeCell ref="N35:AD35"/>
    <mergeCell ref="N37:AD37"/>
    <mergeCell ref="I33:J33"/>
    <mergeCell ref="I35:J35"/>
    <mergeCell ref="I37:J37"/>
    <mergeCell ref="L35:M35"/>
    <mergeCell ref="L33:M33"/>
    <mergeCell ref="L37:M37"/>
    <mergeCell ref="A19:H19"/>
    <mergeCell ref="A10:H10"/>
    <mergeCell ref="I10:AF10"/>
    <mergeCell ref="A11:H11"/>
    <mergeCell ref="A12:H12"/>
    <mergeCell ref="I12:P12"/>
    <mergeCell ref="T12:AA12"/>
    <mergeCell ref="A18:H18"/>
    <mergeCell ref="I14:AF14"/>
    <mergeCell ref="A17:H17"/>
    <mergeCell ref="I17:P17"/>
    <mergeCell ref="Q17:X17"/>
    <mergeCell ref="I18:P18"/>
    <mergeCell ref="Q18:S18"/>
    <mergeCell ref="U18:AF18"/>
    <mergeCell ref="A13:H13"/>
    <mergeCell ref="Y17:AF17"/>
    <mergeCell ref="I16:AF16"/>
    <mergeCell ref="A15:H15"/>
    <mergeCell ref="I15:AF15"/>
    <mergeCell ref="W6:Y7"/>
    <mergeCell ref="Z6:AF7"/>
    <mergeCell ref="A9:C9"/>
    <mergeCell ref="T9:AA9"/>
    <mergeCell ref="AB9:AF9"/>
    <mergeCell ref="I13:P13"/>
    <mergeCell ref="A14:H14"/>
    <mergeCell ref="A16:H16"/>
  </mergeCells>
  <phoneticPr fontId="2"/>
  <dataValidations count="2">
    <dataValidation type="list" allowBlank="1" showInputMessage="1" showErrorMessage="1" sqref="K33:K37">
      <formula1>"✓"</formula1>
    </dataValidation>
    <dataValidation type="list" allowBlank="1" showInputMessage="1" showErrorMessage="1" sqref="H1:J2">
      <formula1>"検査監,検査官"</formula1>
    </dataValidation>
  </dataValidations>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7"/>
  </sheetPr>
  <dimension ref="A1:AF31"/>
  <sheetViews>
    <sheetView showGridLines="0" showZeros="0" view="pageBreakPreview" zoomScale="85" zoomScaleNormal="100" zoomScaleSheetLayoutView="85" workbookViewId="0">
      <selection activeCell="H1" sqref="H1:J2"/>
    </sheetView>
  </sheetViews>
  <sheetFormatPr defaultColWidth="3" defaultRowHeight="13.5"/>
  <cols>
    <col min="1" max="16384" width="3" style="3"/>
  </cols>
  <sheetData>
    <row r="1" spans="1:32" s="4" customFormat="1">
      <c r="A1" s="13"/>
      <c r="B1" s="13"/>
      <c r="C1" s="6"/>
      <c r="D1" s="6"/>
      <c r="E1" s="6"/>
      <c r="F1" s="6"/>
      <c r="G1" s="6"/>
      <c r="H1" s="13"/>
      <c r="I1" s="13"/>
      <c r="J1" s="6"/>
      <c r="K1" s="6"/>
      <c r="L1" s="6"/>
      <c r="M1" s="6"/>
      <c r="N1" s="6"/>
      <c r="O1" s="13"/>
      <c r="P1" s="13"/>
      <c r="Q1" s="6"/>
      <c r="R1" s="6"/>
      <c r="T1" s="6"/>
      <c r="U1" s="33"/>
      <c r="V1" s="6"/>
      <c r="W1" s="741" t="str">
        <f>IF(データ!M121=0," ",データ!M121)</f>
        <v xml:space="preserve"> </v>
      </c>
      <c r="X1" s="438"/>
      <c r="Y1" s="438"/>
      <c r="Z1" s="438"/>
      <c r="AA1" s="438"/>
      <c r="AB1" s="438"/>
      <c r="AC1" s="438"/>
      <c r="AD1" s="438"/>
      <c r="AE1" s="438"/>
      <c r="AF1" s="438"/>
    </row>
    <row r="2" spans="1:32" s="4" customFormat="1">
      <c r="A2" s="13"/>
      <c r="B2" s="13"/>
      <c r="C2" s="6"/>
      <c r="D2" s="6"/>
      <c r="E2" s="6"/>
      <c r="F2" s="6"/>
      <c r="G2" s="6"/>
      <c r="H2" s="13"/>
      <c r="I2" s="13"/>
      <c r="J2" s="6"/>
      <c r="K2" s="6"/>
      <c r="L2" s="6"/>
      <c r="M2" s="6"/>
      <c r="N2" s="6"/>
      <c r="O2" s="13"/>
      <c r="P2" s="13"/>
      <c r="Q2" s="6"/>
      <c r="R2" s="6"/>
      <c r="T2" s="7"/>
      <c r="U2" s="7"/>
      <c r="V2" s="7"/>
      <c r="W2" s="440">
        <f>IF(データ!M119=0," ",データ!M119)</f>
        <v>45197</v>
      </c>
      <c r="X2" s="440"/>
      <c r="Y2" s="440"/>
      <c r="Z2" s="440"/>
      <c r="AA2" s="440"/>
      <c r="AB2" s="440"/>
      <c r="AC2" s="440"/>
      <c r="AD2" s="440"/>
      <c r="AE2" s="440"/>
      <c r="AF2" s="440"/>
    </row>
    <row r="3" spans="1:32" s="4" customFormat="1">
      <c r="A3" s="740"/>
      <c r="B3" s="740"/>
      <c r="C3" s="740"/>
      <c r="D3" s="740"/>
      <c r="E3" s="740"/>
      <c r="F3" s="740"/>
      <c r="G3" s="740"/>
      <c r="H3" s="740"/>
      <c r="I3" s="740"/>
      <c r="J3" s="740"/>
      <c r="K3" s="6"/>
      <c r="L3" s="6"/>
      <c r="M3" s="6"/>
      <c r="N3" s="6"/>
      <c r="O3" s="6"/>
      <c r="P3" s="6"/>
      <c r="Q3" s="6"/>
      <c r="R3" s="6"/>
      <c r="S3" s="6"/>
      <c r="T3" s="6"/>
      <c r="U3" s="6"/>
      <c r="V3" s="6"/>
      <c r="W3" s="6"/>
      <c r="X3" s="6"/>
      <c r="Y3" s="6"/>
      <c r="Z3" s="6"/>
      <c r="AA3" s="6"/>
      <c r="AB3" s="13"/>
      <c r="AC3" s="6"/>
      <c r="AD3" s="6"/>
      <c r="AE3" s="33"/>
      <c r="AF3" s="13"/>
    </row>
    <row r="4" spans="1:32" s="4" customFormat="1">
      <c r="A4" s="740"/>
      <c r="B4" s="740"/>
      <c r="C4" s="740"/>
      <c r="D4" s="740"/>
      <c r="E4" s="740"/>
      <c r="F4" s="740"/>
      <c r="G4" s="740"/>
      <c r="H4" s="740"/>
      <c r="I4" s="740"/>
      <c r="J4" s="740"/>
      <c r="K4" s="6"/>
      <c r="L4" s="6"/>
      <c r="M4" s="6"/>
      <c r="N4" s="6"/>
      <c r="O4" s="6"/>
      <c r="P4" s="6"/>
      <c r="Q4" s="6"/>
      <c r="R4" s="6"/>
      <c r="S4" s="6"/>
      <c r="T4" s="6"/>
      <c r="U4" s="6"/>
      <c r="V4" s="6"/>
      <c r="W4" s="6"/>
      <c r="X4" s="6"/>
      <c r="Y4" s="6"/>
      <c r="Z4" s="6"/>
      <c r="AA4" s="6"/>
      <c r="AB4" s="6"/>
      <c r="AC4" s="6"/>
      <c r="AD4" s="6"/>
      <c r="AE4" s="33"/>
      <c r="AF4" s="6"/>
    </row>
    <row r="5" spans="1:32" s="4" customFormat="1">
      <c r="A5" s="740" t="str">
        <f>検査等実施伺!I16</f>
        <v>掛合マツダ有限会社　代表取締役　中澤　豊和</v>
      </c>
      <c r="B5" s="740"/>
      <c r="C5" s="740"/>
      <c r="D5" s="740"/>
      <c r="E5" s="740"/>
      <c r="F5" s="740"/>
      <c r="G5" s="740"/>
      <c r="H5" s="740"/>
      <c r="I5" s="740"/>
      <c r="J5" s="740"/>
      <c r="K5" s="6"/>
      <c r="L5" s="6"/>
      <c r="M5" s="6"/>
      <c r="O5" s="6"/>
      <c r="P5" s="6"/>
      <c r="Q5" s="6"/>
      <c r="R5" s="6"/>
      <c r="S5" s="6"/>
      <c r="T5" s="6"/>
      <c r="U5" s="6"/>
      <c r="V5" s="6"/>
      <c r="W5" s="6"/>
      <c r="X5" s="6"/>
      <c r="Y5" s="6"/>
      <c r="Z5" s="6"/>
      <c r="AA5" s="6"/>
      <c r="AB5" s="6"/>
      <c r="AC5" s="6"/>
      <c r="AD5" s="6"/>
      <c r="AE5" s="33"/>
      <c r="AF5" s="6"/>
    </row>
    <row r="6" spans="1:32" s="4" customFormat="1">
      <c r="A6" s="740"/>
      <c r="B6" s="740"/>
      <c r="C6" s="740"/>
      <c r="D6" s="740"/>
      <c r="E6" s="740"/>
      <c r="F6" s="740"/>
      <c r="G6" s="740"/>
      <c r="H6" s="740"/>
      <c r="I6" s="740"/>
      <c r="J6" s="740"/>
      <c r="K6" s="6" t="s">
        <v>120</v>
      </c>
      <c r="L6" s="6"/>
      <c r="M6" s="6"/>
      <c r="N6" s="6"/>
      <c r="O6" s="6"/>
      <c r="P6" s="6"/>
      <c r="Q6" s="6"/>
      <c r="R6" s="6"/>
      <c r="S6" s="6"/>
      <c r="T6" s="6"/>
      <c r="U6" s="6"/>
      <c r="V6" s="6"/>
      <c r="W6" s="6"/>
      <c r="X6" s="6"/>
      <c r="Y6" s="6"/>
      <c r="Z6" s="6"/>
      <c r="AA6" s="6"/>
      <c r="AB6" s="6"/>
      <c r="AC6" s="6"/>
      <c r="AD6" s="6"/>
      <c r="AE6" s="33"/>
      <c r="AF6" s="6"/>
    </row>
    <row r="7" spans="1:32" s="4" customFormat="1">
      <c r="A7" s="8"/>
      <c r="B7" s="6"/>
      <c r="C7" s="6"/>
      <c r="D7" s="6"/>
      <c r="E7" s="6"/>
      <c r="F7" s="6"/>
      <c r="G7" s="6"/>
      <c r="H7" s="6"/>
      <c r="I7" s="6"/>
      <c r="J7" s="6"/>
      <c r="K7" s="6"/>
      <c r="L7" s="6"/>
      <c r="M7" s="6"/>
      <c r="N7" s="6"/>
      <c r="O7" s="6"/>
      <c r="P7" s="6"/>
      <c r="Q7" s="6"/>
      <c r="R7" s="6"/>
      <c r="S7" s="6"/>
      <c r="T7" s="6"/>
      <c r="U7" s="6"/>
      <c r="V7" s="6"/>
      <c r="W7" s="6"/>
      <c r="X7" s="6"/>
      <c r="Y7" s="6"/>
      <c r="Z7" s="6"/>
      <c r="AA7" s="6"/>
      <c r="AB7" s="6"/>
      <c r="AC7" s="6"/>
      <c r="AD7" s="6"/>
      <c r="AE7" s="33"/>
      <c r="AF7" s="6"/>
    </row>
    <row r="8" spans="1:32" s="4" customFormat="1">
      <c r="A8" s="8"/>
      <c r="B8" s="9"/>
      <c r="C8" s="9"/>
      <c r="D8" s="9"/>
      <c r="E8" s="9"/>
      <c r="F8" s="9"/>
      <c r="G8" s="9"/>
      <c r="H8" s="9"/>
      <c r="I8" s="9"/>
      <c r="J8" s="9"/>
      <c r="K8" s="9"/>
      <c r="L8" s="9"/>
      <c r="M8" s="9"/>
      <c r="N8" s="9"/>
      <c r="O8" s="9"/>
      <c r="P8" s="9"/>
      <c r="Q8" s="9"/>
      <c r="R8" s="9"/>
      <c r="V8" s="451" t="s">
        <v>352</v>
      </c>
      <c r="W8" s="451"/>
      <c r="X8" s="451"/>
      <c r="Y8" s="451"/>
      <c r="Z8" s="451"/>
      <c r="AA8" s="451"/>
      <c r="AB8" s="451"/>
      <c r="AC8" s="451"/>
      <c r="AD8" s="451"/>
      <c r="AE8" s="451"/>
      <c r="AF8" s="32"/>
    </row>
    <row r="9" spans="1:32" s="4" customFormat="1">
      <c r="A9" s="8"/>
      <c r="B9" s="6"/>
      <c r="C9" s="6"/>
      <c r="D9" s="6"/>
      <c r="E9" s="6"/>
      <c r="F9" s="6"/>
      <c r="G9" s="6"/>
      <c r="H9" s="6"/>
      <c r="I9" s="6"/>
      <c r="J9" s="6"/>
      <c r="K9" s="6"/>
      <c r="L9" s="6"/>
      <c r="M9" s="6"/>
      <c r="N9" s="6"/>
      <c r="O9" s="6"/>
      <c r="P9" s="6"/>
      <c r="Q9" s="6"/>
      <c r="R9" s="6"/>
      <c r="V9" s="31" t="s">
        <v>242</v>
      </c>
      <c r="W9" s="739" t="str">
        <f>IF(データ!M23=0," ",データ!M23)</f>
        <v>政策企画部　うんなん暮らし推進課　交通政策室</v>
      </c>
      <c r="X9" s="739"/>
      <c r="Y9" s="739"/>
      <c r="Z9" s="739"/>
      <c r="AA9" s="739"/>
      <c r="AB9" s="739"/>
      <c r="AC9" s="739"/>
      <c r="AD9" s="739"/>
      <c r="AE9" s="31" t="s">
        <v>207</v>
      </c>
      <c r="AF9" s="33"/>
    </row>
    <row r="10" spans="1:32" s="4" customFormat="1">
      <c r="A10" s="8"/>
      <c r="B10" s="6"/>
      <c r="C10" s="6"/>
      <c r="D10" s="6"/>
      <c r="E10" s="6"/>
      <c r="F10" s="6"/>
      <c r="G10" s="6"/>
      <c r="H10" s="6"/>
      <c r="I10" s="6"/>
      <c r="J10" s="6"/>
      <c r="K10" s="6"/>
      <c r="L10" s="6"/>
      <c r="M10" s="6"/>
      <c r="N10" s="6"/>
      <c r="O10" s="6"/>
      <c r="P10" s="6"/>
      <c r="Q10" s="6"/>
      <c r="R10" s="6"/>
      <c r="S10" s="6"/>
      <c r="T10" s="6"/>
      <c r="U10" s="6"/>
      <c r="V10" s="6"/>
      <c r="W10" s="6"/>
      <c r="X10" s="6"/>
      <c r="Y10" s="6"/>
      <c r="Z10" s="6"/>
      <c r="AA10" s="8"/>
      <c r="AB10" s="6"/>
      <c r="AC10" s="6"/>
      <c r="AD10" s="6"/>
      <c r="AE10" s="33"/>
      <c r="AF10" s="6"/>
    </row>
    <row r="11" spans="1:32" s="4" customFormat="1">
      <c r="A11" s="738" t="str">
        <f>検査等実施伺!AH6&amp;"通知書"</f>
        <v>検査通知書</v>
      </c>
      <c r="B11" s="738"/>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row>
    <row r="12" spans="1:32" s="4" customFormat="1">
      <c r="A12" s="738"/>
      <c r="B12" s="738"/>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row>
    <row r="13" spans="1:32" s="4" customFormat="1"/>
    <row r="14" spans="1:32" s="4" customFormat="1">
      <c r="A14" s="448" t="s">
        <v>183</v>
      </c>
      <c r="B14" s="448"/>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row>
    <row r="15" spans="1:32" s="4" customFormat="1">
      <c r="A15" s="449"/>
      <c r="B15" s="449"/>
      <c r="C15" s="449"/>
      <c r="D15" s="449"/>
      <c r="E15" s="449"/>
      <c r="F15" s="449"/>
      <c r="G15" s="449"/>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row>
    <row r="16" spans="1:32">
      <c r="A16" s="436" t="s">
        <v>15</v>
      </c>
      <c r="B16" s="436"/>
      <c r="C16" s="436"/>
      <c r="D16" s="436"/>
      <c r="E16" s="436"/>
      <c r="F16" s="436"/>
      <c r="G16" s="436"/>
      <c r="H16" s="436"/>
      <c r="I16" s="191" t="str">
        <f>検査等実施伺!I10</f>
        <v>雲南市民バス（２９人乗り４WD）更新事業</v>
      </c>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row>
    <row r="17" spans="1:32">
      <c r="A17" s="436" t="s">
        <v>129</v>
      </c>
      <c r="B17" s="436"/>
      <c r="C17" s="436"/>
      <c r="D17" s="436"/>
      <c r="E17" s="436"/>
      <c r="F17" s="436"/>
      <c r="G17" s="436"/>
      <c r="H17" s="436"/>
      <c r="I17" s="191" t="str">
        <f>検査等実施伺!I11</f>
        <v>雲南市木次町里方</v>
      </c>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row>
    <row r="18" spans="1:32">
      <c r="A18" s="737" t="s">
        <v>84</v>
      </c>
      <c r="B18" s="737"/>
      <c r="C18" s="737"/>
      <c r="D18" s="737"/>
      <c r="E18" s="737"/>
      <c r="F18" s="737"/>
      <c r="G18" s="737"/>
      <c r="H18" s="737"/>
      <c r="I18" s="293">
        <f>検査等実施伺!I12</f>
        <v>45429</v>
      </c>
      <c r="J18" s="292"/>
      <c r="K18" s="292"/>
      <c r="L18" s="292"/>
      <c r="M18" s="292"/>
      <c r="N18" s="292"/>
      <c r="O18" s="292"/>
      <c r="P18" s="292"/>
      <c r="Q18" s="44"/>
      <c r="R18" s="42" t="str">
        <f>IF(T18="","","～")</f>
        <v>～</v>
      </c>
      <c r="S18" s="42"/>
      <c r="T18" s="292">
        <f>検査等実施伺!T12</f>
        <v>45719</v>
      </c>
      <c r="U18" s="292"/>
      <c r="V18" s="292"/>
      <c r="W18" s="292"/>
      <c r="X18" s="292"/>
      <c r="Y18" s="292"/>
      <c r="Z18" s="292"/>
      <c r="AA18" s="292"/>
      <c r="AB18" s="44"/>
      <c r="AC18" s="44"/>
      <c r="AD18" s="44"/>
      <c r="AE18" s="44"/>
      <c r="AF18" s="45"/>
    </row>
    <row r="19" spans="1:32">
      <c r="A19" s="724" t="s">
        <v>180</v>
      </c>
      <c r="B19" s="724"/>
      <c r="C19" s="724"/>
      <c r="D19" s="724"/>
      <c r="E19" s="724"/>
      <c r="F19" s="724"/>
      <c r="G19" s="724"/>
      <c r="H19" s="724"/>
      <c r="I19" s="293">
        <f>検査等実施伺!I18</f>
        <v>45197</v>
      </c>
      <c r="J19" s="292"/>
      <c r="K19" s="292"/>
      <c r="L19" s="292"/>
      <c r="M19" s="292"/>
      <c r="N19" s="292"/>
      <c r="O19" s="292"/>
      <c r="P19" s="292"/>
      <c r="Q19" s="367">
        <f>検査等実施伺!Q18</f>
        <v>0.39583333333333331</v>
      </c>
      <c r="R19" s="367"/>
      <c r="S19" s="367"/>
      <c r="T19" s="15"/>
      <c r="U19" s="345"/>
      <c r="V19" s="345"/>
      <c r="W19" s="345"/>
      <c r="X19" s="345"/>
      <c r="Y19" s="345"/>
      <c r="Z19" s="345"/>
      <c r="AA19" s="345"/>
      <c r="AB19" s="345"/>
      <c r="AC19" s="345"/>
      <c r="AD19" s="345"/>
      <c r="AE19" s="345"/>
      <c r="AF19" s="346"/>
    </row>
    <row r="20" spans="1:32">
      <c r="A20" s="724" t="s">
        <v>54</v>
      </c>
      <c r="B20" s="724"/>
      <c r="C20" s="724"/>
      <c r="D20" s="724"/>
      <c r="E20" s="724"/>
      <c r="F20" s="724"/>
      <c r="G20" s="724"/>
      <c r="H20" s="724"/>
      <c r="I20" s="725" t="str">
        <f>検査等実施伺!I19</f>
        <v>掛合マツダ有限会社</v>
      </c>
      <c r="J20" s="726"/>
      <c r="K20" s="726"/>
      <c r="L20" s="726"/>
      <c r="M20" s="726"/>
      <c r="N20" s="726"/>
      <c r="O20" s="726"/>
      <c r="P20" s="726"/>
      <c r="Q20" s="726"/>
      <c r="R20" s="726"/>
      <c r="S20" s="726"/>
      <c r="T20" s="726"/>
      <c r="U20" s="726"/>
      <c r="V20" s="726"/>
      <c r="W20" s="726"/>
      <c r="X20" s="726"/>
      <c r="Y20" s="726"/>
      <c r="Z20" s="726"/>
      <c r="AA20" s="726"/>
      <c r="AB20" s="726"/>
      <c r="AC20" s="726"/>
      <c r="AD20" s="726"/>
      <c r="AE20" s="726"/>
      <c r="AF20" s="727"/>
    </row>
    <row r="21" spans="1:32">
      <c r="A21" s="724" t="s">
        <v>55</v>
      </c>
      <c r="B21" s="724"/>
      <c r="C21" s="724"/>
      <c r="D21" s="724"/>
      <c r="E21" s="724"/>
      <c r="F21" s="724"/>
      <c r="G21" s="724"/>
      <c r="H21" s="724"/>
      <c r="I21" s="725" t="str">
        <f>検査等実施伺!I20</f>
        <v>管理検査監　飯島　昭</v>
      </c>
      <c r="J21" s="726"/>
      <c r="K21" s="726"/>
      <c r="L21" s="726"/>
      <c r="M21" s="726"/>
      <c r="N21" s="726"/>
      <c r="O21" s="726"/>
      <c r="P21" s="726"/>
      <c r="Q21" s="726"/>
      <c r="R21" s="726"/>
      <c r="S21" s="726"/>
      <c r="T21" s="726"/>
      <c r="U21" s="726"/>
      <c r="V21" s="726"/>
      <c r="W21" s="726"/>
      <c r="X21" s="726"/>
      <c r="Y21" s="726"/>
      <c r="Z21" s="726"/>
      <c r="AA21" s="726"/>
      <c r="AB21" s="726"/>
      <c r="AC21" s="726"/>
      <c r="AD21" s="726"/>
      <c r="AE21" s="726"/>
      <c r="AF21" s="727"/>
    </row>
    <row r="22" spans="1:32">
      <c r="A22" s="728" t="s">
        <v>124</v>
      </c>
      <c r="B22" s="729"/>
      <c r="C22" s="729"/>
      <c r="D22" s="729"/>
      <c r="E22" s="729"/>
      <c r="F22" s="729"/>
      <c r="G22" s="729"/>
      <c r="H22" s="730"/>
      <c r="I22" s="242" t="s">
        <v>184</v>
      </c>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4"/>
    </row>
    <row r="23" spans="1:32">
      <c r="A23" s="731"/>
      <c r="B23" s="732"/>
      <c r="C23" s="732"/>
      <c r="D23" s="732"/>
      <c r="E23" s="732"/>
      <c r="F23" s="732"/>
      <c r="G23" s="732"/>
      <c r="H23" s="733"/>
      <c r="I23" s="245"/>
      <c r="J23" s="246"/>
      <c r="K23" s="246"/>
      <c r="L23" s="246"/>
      <c r="M23" s="246"/>
      <c r="N23" s="246"/>
      <c r="O23" s="246"/>
      <c r="P23" s="246"/>
      <c r="Q23" s="246"/>
      <c r="R23" s="246"/>
      <c r="S23" s="246"/>
      <c r="T23" s="246"/>
      <c r="U23" s="246"/>
      <c r="V23" s="246"/>
      <c r="W23" s="246"/>
      <c r="X23" s="246"/>
      <c r="Y23" s="246"/>
      <c r="Z23" s="246"/>
      <c r="AA23" s="246"/>
      <c r="AB23" s="246"/>
      <c r="AC23" s="246"/>
      <c r="AD23" s="246"/>
      <c r="AE23" s="246"/>
      <c r="AF23" s="247"/>
    </row>
    <row r="24" spans="1:32">
      <c r="A24" s="731"/>
      <c r="B24" s="732"/>
      <c r="C24" s="732"/>
      <c r="D24" s="732"/>
      <c r="E24" s="732"/>
      <c r="F24" s="732"/>
      <c r="G24" s="732"/>
      <c r="H24" s="733"/>
      <c r="I24" s="245"/>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7"/>
    </row>
    <row r="25" spans="1:32">
      <c r="A25" s="731"/>
      <c r="B25" s="732"/>
      <c r="C25" s="732"/>
      <c r="D25" s="732"/>
      <c r="E25" s="732"/>
      <c r="F25" s="732"/>
      <c r="G25" s="732"/>
      <c r="H25" s="733"/>
      <c r="I25" s="245"/>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7"/>
    </row>
    <row r="26" spans="1:32">
      <c r="A26" s="731"/>
      <c r="B26" s="732"/>
      <c r="C26" s="732"/>
      <c r="D26" s="732"/>
      <c r="E26" s="732"/>
      <c r="F26" s="732"/>
      <c r="G26" s="732"/>
      <c r="H26" s="733"/>
      <c r="I26" s="245"/>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7"/>
    </row>
    <row r="27" spans="1:32">
      <c r="A27" s="731"/>
      <c r="B27" s="732"/>
      <c r="C27" s="732"/>
      <c r="D27" s="732"/>
      <c r="E27" s="732"/>
      <c r="F27" s="732"/>
      <c r="G27" s="732"/>
      <c r="H27" s="733"/>
      <c r="I27" s="245"/>
      <c r="J27" s="246"/>
      <c r="K27" s="246"/>
      <c r="L27" s="246"/>
      <c r="M27" s="246"/>
      <c r="N27" s="246"/>
      <c r="O27" s="246"/>
      <c r="P27" s="246"/>
      <c r="Q27" s="246"/>
      <c r="R27" s="246"/>
      <c r="S27" s="246"/>
      <c r="T27" s="246"/>
      <c r="U27" s="246"/>
      <c r="V27" s="246"/>
      <c r="W27" s="246"/>
      <c r="X27" s="246"/>
      <c r="Y27" s="246"/>
      <c r="Z27" s="246"/>
      <c r="AA27" s="246"/>
      <c r="AB27" s="246"/>
      <c r="AC27" s="246"/>
      <c r="AD27" s="246"/>
      <c r="AE27" s="246"/>
      <c r="AF27" s="247"/>
    </row>
    <row r="28" spans="1:32">
      <c r="A28" s="731"/>
      <c r="B28" s="732"/>
      <c r="C28" s="732"/>
      <c r="D28" s="732"/>
      <c r="E28" s="732"/>
      <c r="F28" s="732"/>
      <c r="G28" s="732"/>
      <c r="H28" s="733"/>
      <c r="I28" s="245"/>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7"/>
    </row>
    <row r="29" spans="1:32">
      <c r="A29" s="731"/>
      <c r="B29" s="732"/>
      <c r="C29" s="732"/>
      <c r="D29" s="732"/>
      <c r="E29" s="732"/>
      <c r="F29" s="732"/>
      <c r="G29" s="732"/>
      <c r="H29" s="733"/>
      <c r="I29" s="245"/>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7"/>
    </row>
    <row r="30" spans="1:32">
      <c r="A30" s="731"/>
      <c r="B30" s="732"/>
      <c r="C30" s="732"/>
      <c r="D30" s="732"/>
      <c r="E30" s="732"/>
      <c r="F30" s="732"/>
      <c r="G30" s="732"/>
      <c r="H30" s="733"/>
      <c r="I30" s="245"/>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7"/>
    </row>
    <row r="31" spans="1:32">
      <c r="A31" s="734"/>
      <c r="B31" s="735"/>
      <c r="C31" s="735"/>
      <c r="D31" s="735"/>
      <c r="E31" s="735"/>
      <c r="F31" s="735"/>
      <c r="G31" s="735"/>
      <c r="H31" s="736"/>
      <c r="I31" s="248"/>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50"/>
    </row>
  </sheetData>
  <mergeCells count="26">
    <mergeCell ref="W9:AD9"/>
    <mergeCell ref="V8:AE8"/>
    <mergeCell ref="A3:J4"/>
    <mergeCell ref="A5:J6"/>
    <mergeCell ref="W1:AF1"/>
    <mergeCell ref="W2:AF2"/>
    <mergeCell ref="A11:AF12"/>
    <mergeCell ref="A14:AF14"/>
    <mergeCell ref="A15:AF15"/>
    <mergeCell ref="A16:H16"/>
    <mergeCell ref="I16:AF16"/>
    <mergeCell ref="A17:H17"/>
    <mergeCell ref="I17:AF17"/>
    <mergeCell ref="A18:H18"/>
    <mergeCell ref="A19:H19"/>
    <mergeCell ref="I18:P18"/>
    <mergeCell ref="T18:AA18"/>
    <mergeCell ref="I19:P19"/>
    <mergeCell ref="Q19:S19"/>
    <mergeCell ref="U19:AF19"/>
    <mergeCell ref="A20:H20"/>
    <mergeCell ref="I20:AF20"/>
    <mergeCell ref="A21:H21"/>
    <mergeCell ref="I21:AF21"/>
    <mergeCell ref="A22:H31"/>
    <mergeCell ref="I22:AF31"/>
  </mergeCells>
  <phoneticPr fontId="2"/>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sheetPr>
  <dimension ref="A6:AF56"/>
  <sheetViews>
    <sheetView showGridLines="0" showZeros="0" view="pageBreakPreview" topLeftCell="A10" zoomScale="85" zoomScaleNormal="100" zoomScaleSheetLayoutView="85" workbookViewId="0">
      <selection activeCell="R23" sqref="R23:AF28"/>
    </sheetView>
  </sheetViews>
  <sheetFormatPr defaultColWidth="3" defaultRowHeight="13.5"/>
  <cols>
    <col min="1" max="16384" width="3" style="3"/>
  </cols>
  <sheetData>
    <row r="6" spans="1:32" ht="13.5" customHeight="1">
      <c r="A6" s="263" t="str">
        <f>検査等実施伺!AH6&amp;"野帳"</f>
        <v>検査野帳</v>
      </c>
      <c r="B6" s="264"/>
      <c r="C6" s="264"/>
      <c r="D6" s="264"/>
      <c r="E6" s="264"/>
      <c r="F6" s="264"/>
      <c r="G6" s="264"/>
      <c r="H6" s="264"/>
      <c r="I6" s="264"/>
      <c r="J6" s="264"/>
      <c r="K6" s="264"/>
      <c r="L6" s="264"/>
      <c r="M6" s="264"/>
      <c r="N6" s="264"/>
      <c r="O6" s="264"/>
      <c r="P6" s="264"/>
      <c r="Q6" s="264"/>
      <c r="R6" s="264"/>
      <c r="S6" s="264"/>
      <c r="T6" s="264"/>
      <c r="U6" s="264"/>
      <c r="V6" s="264"/>
      <c r="W6" s="251" t="s">
        <v>78</v>
      </c>
      <c r="X6" s="252"/>
      <c r="Y6" s="253"/>
      <c r="Z6" s="257" t="s">
        <v>343</v>
      </c>
      <c r="AA6" s="258"/>
      <c r="AB6" s="258"/>
      <c r="AC6" s="258"/>
      <c r="AD6" s="258"/>
      <c r="AE6" s="258"/>
      <c r="AF6" s="259"/>
    </row>
    <row r="7" spans="1:32">
      <c r="A7" s="265"/>
      <c r="B7" s="266"/>
      <c r="C7" s="266"/>
      <c r="D7" s="266"/>
      <c r="E7" s="266"/>
      <c r="F7" s="266"/>
      <c r="G7" s="266"/>
      <c r="H7" s="266"/>
      <c r="I7" s="266"/>
      <c r="J7" s="266"/>
      <c r="K7" s="266"/>
      <c r="L7" s="266"/>
      <c r="M7" s="266"/>
      <c r="N7" s="266"/>
      <c r="O7" s="266"/>
      <c r="P7" s="266"/>
      <c r="Q7" s="266"/>
      <c r="R7" s="266"/>
      <c r="S7" s="266"/>
      <c r="T7" s="266"/>
      <c r="U7" s="266"/>
      <c r="V7" s="266"/>
      <c r="W7" s="254"/>
      <c r="X7" s="255"/>
      <c r="Y7" s="256"/>
      <c r="Z7" s="260"/>
      <c r="AA7" s="261"/>
      <c r="AB7" s="261"/>
      <c r="AC7" s="261"/>
      <c r="AD7" s="261"/>
      <c r="AE7" s="261"/>
      <c r="AF7" s="262"/>
    </row>
    <row r="8" spans="1:32">
      <c r="A8" s="267" t="s">
        <v>15</v>
      </c>
      <c r="B8" s="267"/>
      <c r="C8" s="267"/>
      <c r="D8" s="267"/>
      <c r="E8" s="267"/>
      <c r="F8" s="267"/>
      <c r="G8" s="267"/>
      <c r="H8" s="267"/>
      <c r="I8" s="289" t="str">
        <f>検査等実施伺!I10</f>
        <v>雲南市民バス（２９人乗り４WD）更新事業</v>
      </c>
      <c r="J8" s="289"/>
      <c r="K8" s="289"/>
      <c r="L8" s="289"/>
      <c r="M8" s="289"/>
      <c r="N8" s="289"/>
      <c r="O8" s="289"/>
      <c r="P8" s="289"/>
      <c r="Q8" s="289"/>
      <c r="R8" s="289"/>
      <c r="S8" s="289"/>
      <c r="T8" s="289"/>
      <c r="U8" s="289"/>
      <c r="V8" s="289"/>
      <c r="W8" s="289"/>
      <c r="X8" s="289"/>
      <c r="Y8" s="289"/>
      <c r="Z8" s="289"/>
      <c r="AA8" s="289"/>
      <c r="AB8" s="289"/>
      <c r="AC8" s="289"/>
      <c r="AD8" s="289"/>
      <c r="AE8" s="289"/>
      <c r="AF8" s="290"/>
    </row>
    <row r="9" spans="1:32">
      <c r="A9" s="267" t="s">
        <v>129</v>
      </c>
      <c r="B9" s="267"/>
      <c r="C9" s="267"/>
      <c r="D9" s="267"/>
      <c r="E9" s="267"/>
      <c r="F9" s="267"/>
      <c r="G9" s="267"/>
      <c r="H9" s="267"/>
      <c r="I9" s="289" t="str">
        <f>検査等実施伺!I11</f>
        <v>雲南市木次町里方</v>
      </c>
      <c r="J9" s="289"/>
      <c r="K9" s="289"/>
      <c r="L9" s="289"/>
      <c r="M9" s="289"/>
      <c r="N9" s="289"/>
      <c r="O9" s="289"/>
      <c r="P9" s="289"/>
      <c r="Q9" s="289"/>
      <c r="R9" s="289"/>
      <c r="S9" s="289"/>
      <c r="T9" s="289"/>
      <c r="U9" s="289"/>
      <c r="V9" s="289"/>
      <c r="W9" s="289"/>
      <c r="X9" s="289"/>
      <c r="Y9" s="289"/>
      <c r="Z9" s="289"/>
      <c r="AA9" s="289"/>
      <c r="AB9" s="289"/>
      <c r="AC9" s="289"/>
      <c r="AD9" s="289"/>
      <c r="AE9" s="289"/>
      <c r="AF9" s="290"/>
    </row>
    <row r="10" spans="1:32">
      <c r="A10" s="697" t="s">
        <v>84</v>
      </c>
      <c r="B10" s="698"/>
      <c r="C10" s="698"/>
      <c r="D10" s="698"/>
      <c r="E10" s="698"/>
      <c r="F10" s="698"/>
      <c r="G10" s="698"/>
      <c r="H10" s="699"/>
      <c r="I10" s="292">
        <f>IF(データ!$M$31=0," ",データ!$M$31)</f>
        <v>45429</v>
      </c>
      <c r="J10" s="292"/>
      <c r="K10" s="292"/>
      <c r="L10" s="292"/>
      <c r="M10" s="292"/>
      <c r="N10" s="292"/>
      <c r="O10" s="292"/>
      <c r="P10" s="292"/>
      <c r="Q10" s="44"/>
      <c r="R10" s="42" t="str">
        <f>IF(T10="","","～")</f>
        <v>～</v>
      </c>
      <c r="S10" s="42"/>
      <c r="T10" s="292">
        <f>IF(データ!$M$32=0," ",データ!$M$32)</f>
        <v>45719</v>
      </c>
      <c r="U10" s="292"/>
      <c r="V10" s="292"/>
      <c r="W10" s="292"/>
      <c r="X10" s="292"/>
      <c r="Y10" s="292"/>
      <c r="Z10" s="292"/>
      <c r="AA10" s="292"/>
      <c r="AB10" s="44"/>
      <c r="AC10" s="44"/>
      <c r="AD10" s="44"/>
      <c r="AE10" s="44"/>
      <c r="AF10" s="45"/>
    </row>
    <row r="11" spans="1:32">
      <c r="A11" s="697" t="s">
        <v>56</v>
      </c>
      <c r="B11" s="698"/>
      <c r="C11" s="698"/>
      <c r="D11" s="698"/>
      <c r="E11" s="698"/>
      <c r="F11" s="698"/>
      <c r="G11" s="698"/>
      <c r="H11" s="699"/>
      <c r="I11" s="292">
        <f>検査等実施伺!I13</f>
        <v>45048</v>
      </c>
      <c r="J11" s="292"/>
      <c r="K11" s="292"/>
      <c r="L11" s="292"/>
      <c r="M11" s="292"/>
      <c r="N11" s="292"/>
      <c r="O11" s="292"/>
      <c r="P11" s="292"/>
      <c r="Q11" s="292"/>
      <c r="R11" s="292"/>
      <c r="S11" s="292"/>
      <c r="T11" s="292"/>
      <c r="U11" s="292"/>
      <c r="V11" s="292"/>
      <c r="W11" s="292"/>
      <c r="X11" s="292"/>
      <c r="Y11" s="292"/>
      <c r="Z11" s="292"/>
      <c r="AA11" s="292"/>
      <c r="AB11" s="292"/>
      <c r="AC11" s="292"/>
      <c r="AD11" s="292"/>
      <c r="AE11" s="292"/>
      <c r="AF11" s="355"/>
    </row>
    <row r="12" spans="1:32">
      <c r="A12" s="697" t="s">
        <v>240</v>
      </c>
      <c r="B12" s="698"/>
      <c r="C12" s="698"/>
      <c r="D12" s="698"/>
      <c r="E12" s="698"/>
      <c r="F12" s="698"/>
      <c r="G12" s="698"/>
      <c r="H12" s="699"/>
      <c r="I12" s="701">
        <f>IF(データ!M57=0," ",データ!M57*(100%+データ!M58))</f>
        <v>29422800.000000004</v>
      </c>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2"/>
    </row>
    <row r="13" spans="1:32">
      <c r="A13" s="697" t="s">
        <v>289</v>
      </c>
      <c r="B13" s="698"/>
      <c r="C13" s="698"/>
      <c r="D13" s="698"/>
      <c r="E13" s="698"/>
      <c r="F13" s="698"/>
      <c r="G13" s="698"/>
      <c r="H13" s="699"/>
      <c r="I13" s="701">
        <f>IF(データ!M127=0," ",データ!M127*(100%+データ!M128))</f>
        <v>23287000.000000004</v>
      </c>
      <c r="J13" s="701"/>
      <c r="K13" s="701"/>
      <c r="L13" s="701"/>
      <c r="M13" s="701"/>
      <c r="N13" s="701"/>
      <c r="O13" s="701"/>
      <c r="P13" s="701"/>
      <c r="Q13" s="701"/>
      <c r="R13" s="701"/>
      <c r="S13" s="701"/>
      <c r="T13" s="701"/>
      <c r="U13" s="701"/>
      <c r="V13" s="701"/>
      <c r="W13" s="701"/>
      <c r="X13" s="701"/>
      <c r="Y13" s="701"/>
      <c r="Z13" s="701"/>
      <c r="AA13" s="701"/>
      <c r="AB13" s="701"/>
      <c r="AC13" s="701"/>
      <c r="AD13" s="701"/>
      <c r="AE13" s="701"/>
      <c r="AF13" s="702"/>
    </row>
    <row r="14" spans="1:32">
      <c r="A14" s="697" t="s">
        <v>57</v>
      </c>
      <c r="B14" s="698"/>
      <c r="C14" s="698"/>
      <c r="D14" s="698"/>
      <c r="E14" s="698"/>
      <c r="F14" s="698"/>
      <c r="G14" s="698"/>
      <c r="H14" s="699"/>
      <c r="I14" s="289" t="str">
        <f>検査等実施伺!I16</f>
        <v>掛合マツダ有限会社　代表取締役　中澤　豊和</v>
      </c>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90"/>
    </row>
    <row r="15" spans="1:32">
      <c r="A15" s="697" t="s">
        <v>239</v>
      </c>
      <c r="B15" s="698"/>
      <c r="C15" s="698"/>
      <c r="D15" s="698"/>
      <c r="E15" s="698"/>
      <c r="F15" s="698"/>
      <c r="G15" s="698"/>
      <c r="H15" s="699"/>
      <c r="I15" s="292">
        <f>検査等実施伺!I17</f>
        <v>45197</v>
      </c>
      <c r="J15" s="292"/>
      <c r="K15" s="292"/>
      <c r="L15" s="292"/>
      <c r="M15" s="292"/>
      <c r="N15" s="292"/>
      <c r="O15" s="292"/>
      <c r="P15" s="292"/>
      <c r="Q15" s="292"/>
      <c r="R15" s="292"/>
      <c r="S15" s="292"/>
      <c r="T15" s="292"/>
      <c r="U15" s="292"/>
      <c r="V15" s="292"/>
      <c r="W15" s="292"/>
      <c r="X15" s="292"/>
      <c r="Y15" s="292"/>
      <c r="Z15" s="292"/>
      <c r="AA15" s="292"/>
      <c r="AB15" s="292"/>
      <c r="AC15" s="292"/>
      <c r="AD15" s="292"/>
      <c r="AE15" s="292"/>
      <c r="AF15" s="355"/>
    </row>
    <row r="16" spans="1:32">
      <c r="A16" s="697" t="s">
        <v>307</v>
      </c>
      <c r="B16" s="698"/>
      <c r="C16" s="698"/>
      <c r="D16" s="698"/>
      <c r="E16" s="698"/>
      <c r="F16" s="698"/>
      <c r="G16" s="698"/>
      <c r="H16" s="699"/>
      <c r="I16" s="289" t="str">
        <f>IF(データ!M130=0," ",データ!M130)</f>
        <v>主幹　丹波鉄也</v>
      </c>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90"/>
    </row>
    <row r="17" spans="1:32">
      <c r="A17" s="697" t="s">
        <v>59</v>
      </c>
      <c r="B17" s="698"/>
      <c r="C17" s="698"/>
      <c r="D17" s="698"/>
      <c r="E17" s="698"/>
      <c r="F17" s="698"/>
      <c r="G17" s="698"/>
      <c r="H17" s="699"/>
      <c r="I17" s="289" t="str">
        <f>IF(データ!M131=0," ",データ!M131)</f>
        <v>主任主事　渡部楽平</v>
      </c>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90"/>
    </row>
    <row r="18" spans="1:32">
      <c r="A18" s="697" t="s">
        <v>60</v>
      </c>
      <c r="B18" s="698"/>
      <c r="C18" s="698"/>
      <c r="D18" s="698"/>
      <c r="E18" s="698"/>
      <c r="F18" s="698"/>
      <c r="G18" s="698"/>
      <c r="H18" s="699"/>
      <c r="I18" s="289" t="str">
        <f>IF(データ!M132=0," ",データ!M132)</f>
        <v>掛合マツダ有限会社　落部　勇</v>
      </c>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90"/>
    </row>
    <row r="19" spans="1:32">
      <c r="A19" s="267" t="s">
        <v>299</v>
      </c>
      <c r="B19" s="267"/>
      <c r="C19" s="267"/>
      <c r="D19" s="267"/>
      <c r="E19" s="267"/>
      <c r="F19" s="267"/>
      <c r="G19" s="267"/>
      <c r="H19" s="267"/>
      <c r="I19" s="292">
        <f>検査等実施伺!I18</f>
        <v>45197</v>
      </c>
      <c r="J19" s="292"/>
      <c r="K19" s="292"/>
      <c r="L19" s="292"/>
      <c r="M19" s="292"/>
      <c r="N19" s="292"/>
      <c r="O19" s="292"/>
      <c r="P19" s="292"/>
      <c r="Q19" s="750">
        <f>検査等実施伺!Q18</f>
        <v>0.39583333333333331</v>
      </c>
      <c r="R19" s="750"/>
      <c r="S19" s="750"/>
      <c r="T19" s="750"/>
      <c r="U19" s="750"/>
      <c r="V19" s="750"/>
      <c r="W19" s="750"/>
      <c r="X19" s="750"/>
      <c r="Y19" s="292"/>
      <c r="Z19" s="292"/>
      <c r="AA19" s="292"/>
      <c r="AB19" s="292"/>
      <c r="AC19" s="292"/>
      <c r="AD19" s="292"/>
      <c r="AE19" s="292"/>
      <c r="AF19" s="355"/>
    </row>
    <row r="20" spans="1:32">
      <c r="A20" s="267" t="s">
        <v>61</v>
      </c>
      <c r="B20" s="267"/>
      <c r="C20" s="267"/>
      <c r="D20" s="267"/>
      <c r="E20" s="267"/>
      <c r="F20" s="267"/>
      <c r="G20" s="267"/>
      <c r="H20" s="267"/>
      <c r="I20" s="442" t="str">
        <f>IF(データ!M133=0," ",データ!M133)</f>
        <v>雨</v>
      </c>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3"/>
    </row>
    <row r="21" spans="1:32">
      <c r="A21" s="431"/>
      <c r="B21" s="496"/>
      <c r="C21" s="496"/>
      <c r="D21" s="496"/>
      <c r="E21" s="496"/>
      <c r="F21" s="496"/>
      <c r="G21" s="496"/>
      <c r="H21" s="496"/>
      <c r="I21" s="698" t="s">
        <v>185</v>
      </c>
      <c r="J21" s="698"/>
      <c r="K21" s="698"/>
      <c r="L21" s="698"/>
      <c r="M21" s="698"/>
      <c r="N21" s="698"/>
      <c r="O21" s="698"/>
      <c r="P21" s="698"/>
      <c r="Q21" s="698"/>
      <c r="R21" s="698"/>
      <c r="S21" s="698"/>
      <c r="T21" s="698"/>
      <c r="U21" s="698"/>
      <c r="V21" s="698"/>
      <c r="W21" s="698"/>
      <c r="X21" s="698"/>
      <c r="Y21" s="496"/>
      <c r="Z21" s="496"/>
      <c r="AA21" s="496"/>
      <c r="AB21" s="496"/>
      <c r="AC21" s="496"/>
      <c r="AD21" s="496"/>
      <c r="AE21" s="496"/>
      <c r="AF21" s="432"/>
    </row>
    <row r="22" spans="1:32">
      <c r="A22" s="431"/>
      <c r="B22" s="496"/>
      <c r="C22" s="496"/>
      <c r="D22" s="496"/>
      <c r="E22" s="496"/>
      <c r="F22" s="698" t="s">
        <v>186</v>
      </c>
      <c r="G22" s="698"/>
      <c r="H22" s="698"/>
      <c r="I22" s="698"/>
      <c r="J22" s="698"/>
      <c r="K22" s="698"/>
      <c r="L22" s="698"/>
      <c r="M22" s="496"/>
      <c r="N22" s="496"/>
      <c r="O22" s="496"/>
      <c r="P22" s="496"/>
      <c r="Q22" s="432"/>
      <c r="R22" s="496"/>
      <c r="S22" s="496"/>
      <c r="T22" s="496"/>
      <c r="U22" s="496"/>
      <c r="V22" s="496"/>
      <c r="W22" s="698" t="s">
        <v>148</v>
      </c>
      <c r="X22" s="698"/>
      <c r="Y22" s="698"/>
      <c r="Z22" s="698"/>
      <c r="AA22" s="698"/>
      <c r="AB22" s="496"/>
      <c r="AC22" s="496"/>
      <c r="AD22" s="496"/>
      <c r="AE22" s="496"/>
      <c r="AF22" s="432"/>
    </row>
    <row r="23" spans="1:32">
      <c r="A23" s="268" t="s">
        <v>405</v>
      </c>
      <c r="B23" s="268"/>
      <c r="C23" s="268"/>
      <c r="D23" s="268"/>
      <c r="E23" s="268"/>
      <c r="F23" s="268"/>
      <c r="G23" s="268"/>
      <c r="H23" s="268"/>
      <c r="I23" s="268"/>
      <c r="J23" s="268"/>
      <c r="K23" s="268"/>
      <c r="L23" s="268"/>
      <c r="M23" s="268"/>
      <c r="N23" s="268"/>
      <c r="O23" s="268"/>
      <c r="P23" s="268"/>
      <c r="Q23" s="268"/>
      <c r="R23" s="268" t="s">
        <v>406</v>
      </c>
      <c r="S23" s="268"/>
      <c r="T23" s="268"/>
      <c r="U23" s="268"/>
      <c r="V23" s="268"/>
      <c r="W23" s="268"/>
      <c r="X23" s="268"/>
      <c r="Y23" s="268"/>
      <c r="Z23" s="268"/>
      <c r="AA23" s="268"/>
      <c r="AB23" s="268"/>
      <c r="AC23" s="268"/>
      <c r="AD23" s="268"/>
      <c r="AE23" s="268"/>
      <c r="AF23" s="268"/>
    </row>
    <row r="24" spans="1:32">
      <c r="A24" s="268"/>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row>
    <row r="25" spans="1:32">
      <c r="A25" s="268"/>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row>
    <row r="26" spans="1:32">
      <c r="A26" s="268"/>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c r="AC26" s="268"/>
      <c r="AD26" s="268"/>
      <c r="AE26" s="268"/>
      <c r="AF26" s="268"/>
    </row>
    <row r="27" spans="1:32">
      <c r="A27" s="268"/>
      <c r="B27" s="268"/>
      <c r="C27" s="268"/>
      <c r="D27" s="268"/>
      <c r="E27" s="268"/>
      <c r="F27" s="268"/>
      <c r="G27" s="268"/>
      <c r="H27" s="268"/>
      <c r="I27" s="268"/>
      <c r="J27" s="268"/>
      <c r="K27" s="268"/>
      <c r="L27" s="268"/>
      <c r="M27" s="268"/>
      <c r="N27" s="268"/>
      <c r="O27" s="268"/>
      <c r="P27" s="268"/>
      <c r="Q27" s="268"/>
      <c r="R27" s="268"/>
      <c r="S27" s="268"/>
      <c r="T27" s="268"/>
      <c r="U27" s="268"/>
      <c r="V27" s="268"/>
      <c r="W27" s="268"/>
      <c r="X27" s="268"/>
      <c r="Y27" s="268"/>
      <c r="Z27" s="268"/>
      <c r="AA27" s="268"/>
      <c r="AB27" s="268"/>
      <c r="AC27" s="268"/>
      <c r="AD27" s="268"/>
      <c r="AE27" s="268"/>
      <c r="AF27" s="268"/>
    </row>
    <row r="28" spans="1:32">
      <c r="A28" s="268"/>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row>
    <row r="29" spans="1:32">
      <c r="A29" s="431"/>
      <c r="B29" s="496"/>
      <c r="C29" s="496"/>
      <c r="D29" s="496"/>
      <c r="E29" s="496"/>
      <c r="F29" s="496"/>
      <c r="G29" s="496"/>
      <c r="H29" s="496"/>
      <c r="I29" s="698" t="s">
        <v>304</v>
      </c>
      <c r="J29" s="698"/>
      <c r="K29" s="698"/>
      <c r="L29" s="698"/>
      <c r="M29" s="698"/>
      <c r="N29" s="698"/>
      <c r="O29" s="698"/>
      <c r="P29" s="698"/>
      <c r="Q29" s="698"/>
      <c r="R29" s="698"/>
      <c r="S29" s="698"/>
      <c r="T29" s="698"/>
      <c r="U29" s="698"/>
      <c r="V29" s="698"/>
      <c r="W29" s="698"/>
      <c r="X29" s="698"/>
      <c r="Y29" s="496"/>
      <c r="Z29" s="496"/>
      <c r="AA29" s="496"/>
      <c r="AB29" s="496"/>
      <c r="AC29" s="496"/>
      <c r="AD29" s="496"/>
      <c r="AE29" s="496"/>
      <c r="AF29" s="432"/>
    </row>
    <row r="30" spans="1:32">
      <c r="A30" s="742"/>
      <c r="B30" s="743"/>
      <c r="C30" s="743"/>
      <c r="D30" s="743"/>
      <c r="E30" s="743"/>
      <c r="F30" s="743"/>
      <c r="G30" s="743"/>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4"/>
    </row>
    <row r="31" spans="1:32">
      <c r="A31" s="745"/>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746"/>
    </row>
    <row r="32" spans="1:32">
      <c r="A32" s="745"/>
      <c r="B32" s="449"/>
      <c r="C32" s="449"/>
      <c r="D32" s="449"/>
      <c r="E32" s="449"/>
      <c r="F32" s="449"/>
      <c r="G32" s="449"/>
      <c r="H32" s="449"/>
      <c r="I32" s="449"/>
      <c r="J32" s="449"/>
      <c r="K32" s="449"/>
      <c r="L32" s="449"/>
      <c r="M32" s="449"/>
      <c r="N32" s="449"/>
      <c r="O32" s="449"/>
      <c r="P32" s="449"/>
      <c r="Q32" s="449"/>
      <c r="R32" s="449"/>
      <c r="S32" s="449"/>
      <c r="T32" s="449"/>
      <c r="U32" s="449"/>
      <c r="V32" s="449"/>
      <c r="W32" s="449"/>
      <c r="X32" s="449"/>
      <c r="Y32" s="449"/>
      <c r="Z32" s="449"/>
      <c r="AA32" s="449"/>
      <c r="AB32" s="449"/>
      <c r="AC32" s="449"/>
      <c r="AD32" s="449"/>
      <c r="AE32" s="449"/>
      <c r="AF32" s="746"/>
    </row>
    <row r="33" spans="1:32">
      <c r="A33" s="745"/>
      <c r="B33" s="449"/>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c r="AA33" s="449"/>
      <c r="AB33" s="449"/>
      <c r="AC33" s="449"/>
      <c r="AD33" s="449"/>
      <c r="AE33" s="449"/>
      <c r="AF33" s="746"/>
    </row>
    <row r="34" spans="1:32">
      <c r="A34" s="745"/>
      <c r="B34" s="449"/>
      <c r="C34" s="449"/>
      <c r="D34" s="449"/>
      <c r="E34" s="449"/>
      <c r="F34" s="449"/>
      <c r="G34" s="449"/>
      <c r="H34" s="449"/>
      <c r="I34" s="449"/>
      <c r="J34" s="449"/>
      <c r="K34" s="449"/>
      <c r="L34" s="449"/>
      <c r="M34" s="449"/>
      <c r="N34" s="449"/>
      <c r="O34" s="449"/>
      <c r="P34" s="449"/>
      <c r="Q34" s="449"/>
      <c r="R34" s="449"/>
      <c r="S34" s="449"/>
      <c r="T34" s="449"/>
      <c r="U34" s="449"/>
      <c r="V34" s="449"/>
      <c r="W34" s="449"/>
      <c r="X34" s="449"/>
      <c r="Y34" s="449"/>
      <c r="Z34" s="449"/>
      <c r="AA34" s="449"/>
      <c r="AB34" s="449"/>
      <c r="AC34" s="449"/>
      <c r="AD34" s="449"/>
      <c r="AE34" s="449"/>
      <c r="AF34" s="746"/>
    </row>
    <row r="35" spans="1:32">
      <c r="A35" s="745"/>
      <c r="B35" s="449"/>
      <c r="C35" s="449"/>
      <c r="D35" s="449"/>
      <c r="E35" s="449"/>
      <c r="F35" s="449"/>
      <c r="G35" s="449"/>
      <c r="H35" s="449"/>
      <c r="I35" s="449"/>
      <c r="J35" s="449"/>
      <c r="K35" s="449"/>
      <c r="L35" s="449"/>
      <c r="M35" s="449"/>
      <c r="N35" s="449"/>
      <c r="O35" s="449"/>
      <c r="P35" s="449"/>
      <c r="Q35" s="449"/>
      <c r="R35" s="449"/>
      <c r="S35" s="449"/>
      <c r="T35" s="449"/>
      <c r="U35" s="449"/>
      <c r="V35" s="449"/>
      <c r="W35" s="449"/>
      <c r="X35" s="449"/>
      <c r="Y35" s="449"/>
      <c r="Z35" s="449"/>
      <c r="AA35" s="449"/>
      <c r="AB35" s="449"/>
      <c r="AC35" s="449"/>
      <c r="AD35" s="449"/>
      <c r="AE35" s="449"/>
      <c r="AF35" s="746"/>
    </row>
    <row r="36" spans="1:32">
      <c r="A36" s="745"/>
      <c r="B36" s="449"/>
      <c r="C36" s="449"/>
      <c r="D36" s="449"/>
      <c r="E36" s="449"/>
      <c r="F36" s="449"/>
      <c r="G36" s="449"/>
      <c r="H36" s="449"/>
      <c r="I36" s="449"/>
      <c r="J36" s="449"/>
      <c r="K36" s="449"/>
      <c r="L36" s="449"/>
      <c r="M36" s="449"/>
      <c r="N36" s="449"/>
      <c r="O36" s="449"/>
      <c r="P36" s="449"/>
      <c r="Q36" s="449"/>
      <c r="R36" s="449"/>
      <c r="S36" s="449"/>
      <c r="T36" s="449"/>
      <c r="U36" s="449"/>
      <c r="V36" s="449"/>
      <c r="W36" s="449"/>
      <c r="X36" s="449"/>
      <c r="Y36" s="449"/>
      <c r="Z36" s="449"/>
      <c r="AA36" s="449"/>
      <c r="AB36" s="449"/>
      <c r="AC36" s="449"/>
      <c r="AD36" s="449"/>
      <c r="AE36" s="449"/>
      <c r="AF36" s="746"/>
    </row>
    <row r="37" spans="1:32">
      <c r="A37" s="745"/>
      <c r="B37" s="449"/>
      <c r="C37" s="449"/>
      <c r="D37" s="449"/>
      <c r="E37" s="449"/>
      <c r="F37" s="449"/>
      <c r="G37" s="449"/>
      <c r="H37" s="449"/>
      <c r="I37" s="449"/>
      <c r="J37" s="449"/>
      <c r="K37" s="449"/>
      <c r="L37" s="449"/>
      <c r="M37" s="449"/>
      <c r="N37" s="449"/>
      <c r="O37" s="449"/>
      <c r="P37" s="449"/>
      <c r="Q37" s="449"/>
      <c r="R37" s="449"/>
      <c r="S37" s="449"/>
      <c r="T37" s="449"/>
      <c r="U37" s="449"/>
      <c r="V37" s="449"/>
      <c r="W37" s="449"/>
      <c r="X37" s="449"/>
      <c r="Y37" s="449"/>
      <c r="Z37" s="449"/>
      <c r="AA37" s="449"/>
      <c r="AB37" s="449"/>
      <c r="AC37" s="449"/>
      <c r="AD37" s="449"/>
      <c r="AE37" s="449"/>
      <c r="AF37" s="746"/>
    </row>
    <row r="38" spans="1:32">
      <c r="A38" s="745"/>
      <c r="B38" s="449"/>
      <c r="C38" s="449"/>
      <c r="D38" s="449"/>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c r="AD38" s="449"/>
      <c r="AE38" s="449"/>
      <c r="AF38" s="746"/>
    </row>
    <row r="39" spans="1:32">
      <c r="A39" s="745"/>
      <c r="B39" s="449"/>
      <c r="C39" s="449"/>
      <c r="D39" s="449"/>
      <c r="E39" s="449"/>
      <c r="F39" s="449"/>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s="449"/>
      <c r="AE39" s="449"/>
      <c r="AF39" s="746"/>
    </row>
    <row r="40" spans="1:32">
      <c r="A40" s="745"/>
      <c r="B40" s="449"/>
      <c r="C40" s="449"/>
      <c r="D40" s="449"/>
      <c r="E40" s="449"/>
      <c r="F40" s="449"/>
      <c r="G40" s="449"/>
      <c r="H40" s="449"/>
      <c r="I40" s="449"/>
      <c r="J40" s="449"/>
      <c r="K40" s="449"/>
      <c r="L40" s="449"/>
      <c r="M40" s="449"/>
      <c r="N40" s="449"/>
      <c r="O40" s="449"/>
      <c r="P40" s="449"/>
      <c r="Q40" s="449"/>
      <c r="R40" s="449"/>
      <c r="S40" s="449"/>
      <c r="T40" s="449"/>
      <c r="U40" s="449"/>
      <c r="V40" s="449"/>
      <c r="W40" s="449"/>
      <c r="X40" s="449"/>
      <c r="Y40" s="449"/>
      <c r="Z40" s="449"/>
      <c r="AA40" s="449"/>
      <c r="AB40" s="449"/>
      <c r="AC40" s="449"/>
      <c r="AD40" s="449"/>
      <c r="AE40" s="449"/>
      <c r="AF40" s="746"/>
    </row>
    <row r="41" spans="1:32">
      <c r="A41" s="745"/>
      <c r="B41" s="449"/>
      <c r="C41" s="449"/>
      <c r="D41" s="449"/>
      <c r="E41" s="449"/>
      <c r="F41" s="449"/>
      <c r="G41" s="449"/>
      <c r="H41" s="449"/>
      <c r="I41" s="449"/>
      <c r="J41" s="449"/>
      <c r="K41" s="449"/>
      <c r="L41" s="449"/>
      <c r="M41" s="449"/>
      <c r="N41" s="449"/>
      <c r="O41" s="449"/>
      <c r="P41" s="449"/>
      <c r="Q41" s="449"/>
      <c r="R41" s="449"/>
      <c r="S41" s="449"/>
      <c r="T41" s="449"/>
      <c r="U41" s="449"/>
      <c r="V41" s="449"/>
      <c r="W41" s="449"/>
      <c r="X41" s="449"/>
      <c r="Y41" s="449"/>
      <c r="Z41" s="449"/>
      <c r="AA41" s="449"/>
      <c r="AB41" s="449"/>
      <c r="AC41" s="449"/>
      <c r="AD41" s="449"/>
      <c r="AE41" s="449"/>
      <c r="AF41" s="746"/>
    </row>
    <row r="42" spans="1:32">
      <c r="A42" s="745"/>
      <c r="B42" s="449"/>
      <c r="C42" s="449"/>
      <c r="D42" s="449"/>
      <c r="E42" s="449"/>
      <c r="F42" s="449"/>
      <c r="G42" s="449"/>
      <c r="H42" s="449"/>
      <c r="I42" s="449"/>
      <c r="J42" s="449"/>
      <c r="K42" s="449"/>
      <c r="L42" s="449"/>
      <c r="M42" s="449"/>
      <c r="N42" s="449"/>
      <c r="O42" s="449"/>
      <c r="P42" s="449"/>
      <c r="Q42" s="449"/>
      <c r="R42" s="449"/>
      <c r="S42" s="449"/>
      <c r="T42" s="449"/>
      <c r="U42" s="449"/>
      <c r="V42" s="449"/>
      <c r="W42" s="449"/>
      <c r="X42" s="449"/>
      <c r="Y42" s="449"/>
      <c r="Z42" s="449"/>
      <c r="AA42" s="449"/>
      <c r="AB42" s="449"/>
      <c r="AC42" s="449"/>
      <c r="AD42" s="449"/>
      <c r="AE42" s="449"/>
      <c r="AF42" s="746"/>
    </row>
    <row r="43" spans="1:32">
      <c r="A43" s="745"/>
      <c r="B43" s="449"/>
      <c r="C43" s="449"/>
      <c r="D43" s="449"/>
      <c r="E43" s="449"/>
      <c r="F43" s="449"/>
      <c r="G43" s="449"/>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746"/>
    </row>
    <row r="44" spans="1:32">
      <c r="A44" s="745"/>
      <c r="B44" s="449"/>
      <c r="C44" s="449"/>
      <c r="D44" s="449"/>
      <c r="E44" s="449"/>
      <c r="F44" s="449"/>
      <c r="G44" s="449"/>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746"/>
    </row>
    <row r="45" spans="1:32">
      <c r="A45" s="745"/>
      <c r="B45" s="449"/>
      <c r="C45" s="449"/>
      <c r="D45" s="449"/>
      <c r="E45" s="449"/>
      <c r="F45" s="449"/>
      <c r="G45" s="449"/>
      <c r="H45" s="449"/>
      <c r="I45" s="449"/>
      <c r="J45" s="449"/>
      <c r="K45" s="449"/>
      <c r="L45" s="449"/>
      <c r="M45" s="449"/>
      <c r="N45" s="449"/>
      <c r="O45" s="449"/>
      <c r="P45" s="449"/>
      <c r="Q45" s="449"/>
      <c r="R45" s="449"/>
      <c r="S45" s="449"/>
      <c r="T45" s="449"/>
      <c r="U45" s="449"/>
      <c r="V45" s="449"/>
      <c r="W45" s="449"/>
      <c r="X45" s="449"/>
      <c r="Y45" s="449"/>
      <c r="Z45" s="449"/>
      <c r="AA45" s="449"/>
      <c r="AB45" s="449"/>
      <c r="AC45" s="449"/>
      <c r="AD45" s="449"/>
      <c r="AE45" s="449"/>
      <c r="AF45" s="746"/>
    </row>
    <row r="46" spans="1:32">
      <c r="A46" s="745"/>
      <c r="B46" s="449"/>
      <c r="C46" s="449"/>
      <c r="D46" s="449"/>
      <c r="E46" s="449"/>
      <c r="F46" s="449"/>
      <c r="G46" s="449"/>
      <c r="H46" s="449"/>
      <c r="I46" s="449"/>
      <c r="J46" s="449"/>
      <c r="K46" s="449"/>
      <c r="L46" s="449"/>
      <c r="M46" s="449"/>
      <c r="N46" s="449"/>
      <c r="O46" s="449"/>
      <c r="P46" s="449"/>
      <c r="Q46" s="449"/>
      <c r="R46" s="449"/>
      <c r="S46" s="449"/>
      <c r="T46" s="449"/>
      <c r="U46" s="449"/>
      <c r="V46" s="449"/>
      <c r="W46" s="449"/>
      <c r="X46" s="449"/>
      <c r="Y46" s="449"/>
      <c r="Z46" s="449"/>
      <c r="AA46" s="449"/>
      <c r="AB46" s="449"/>
      <c r="AC46" s="449"/>
      <c r="AD46" s="449"/>
      <c r="AE46" s="449"/>
      <c r="AF46" s="746"/>
    </row>
    <row r="47" spans="1:32">
      <c r="A47" s="745"/>
      <c r="B47" s="449"/>
      <c r="C47" s="449"/>
      <c r="D47" s="449"/>
      <c r="E47" s="449"/>
      <c r="F47" s="449"/>
      <c r="G47" s="449"/>
      <c r="H47" s="449"/>
      <c r="I47" s="449"/>
      <c r="J47" s="449"/>
      <c r="K47" s="449"/>
      <c r="L47" s="449"/>
      <c r="M47" s="449"/>
      <c r="N47" s="449"/>
      <c r="O47" s="449"/>
      <c r="P47" s="449"/>
      <c r="Q47" s="449"/>
      <c r="R47" s="449"/>
      <c r="S47" s="449"/>
      <c r="T47" s="449"/>
      <c r="U47" s="449"/>
      <c r="V47" s="449"/>
      <c r="W47" s="449"/>
      <c r="X47" s="449"/>
      <c r="Y47" s="449"/>
      <c r="Z47" s="449"/>
      <c r="AA47" s="449"/>
      <c r="AB47" s="449"/>
      <c r="AC47" s="449"/>
      <c r="AD47" s="449"/>
      <c r="AE47" s="449"/>
      <c r="AF47" s="746"/>
    </row>
    <row r="48" spans="1:32">
      <c r="A48" s="745"/>
      <c r="B48" s="449"/>
      <c r="C48" s="449"/>
      <c r="D48" s="449"/>
      <c r="E48" s="449"/>
      <c r="F48" s="449"/>
      <c r="G48" s="449"/>
      <c r="H48" s="449"/>
      <c r="I48" s="449"/>
      <c r="J48" s="449"/>
      <c r="K48" s="449"/>
      <c r="L48" s="449"/>
      <c r="M48" s="449"/>
      <c r="N48" s="449"/>
      <c r="O48" s="449"/>
      <c r="P48" s="449"/>
      <c r="Q48" s="449"/>
      <c r="R48" s="449"/>
      <c r="S48" s="449"/>
      <c r="T48" s="449"/>
      <c r="U48" s="449"/>
      <c r="V48" s="449"/>
      <c r="W48" s="449"/>
      <c r="X48" s="449"/>
      <c r="Y48" s="449"/>
      <c r="Z48" s="449"/>
      <c r="AA48" s="449"/>
      <c r="AB48" s="449"/>
      <c r="AC48" s="449"/>
      <c r="AD48" s="449"/>
      <c r="AE48" s="449"/>
      <c r="AF48" s="746"/>
    </row>
    <row r="49" spans="1:32">
      <c r="A49" s="745"/>
      <c r="B49" s="449"/>
      <c r="C49" s="449"/>
      <c r="D49" s="449"/>
      <c r="E49" s="449"/>
      <c r="F49" s="449"/>
      <c r="G49" s="449"/>
      <c r="H49" s="449"/>
      <c r="I49" s="449"/>
      <c r="J49" s="449"/>
      <c r="K49" s="449"/>
      <c r="L49" s="449"/>
      <c r="M49" s="449"/>
      <c r="N49" s="449"/>
      <c r="O49" s="449"/>
      <c r="P49" s="449"/>
      <c r="Q49" s="449"/>
      <c r="R49" s="449"/>
      <c r="S49" s="449"/>
      <c r="T49" s="449"/>
      <c r="U49" s="449"/>
      <c r="V49" s="449"/>
      <c r="W49" s="449"/>
      <c r="X49" s="449"/>
      <c r="Y49" s="449"/>
      <c r="Z49" s="449"/>
      <c r="AA49" s="449"/>
      <c r="AB49" s="449"/>
      <c r="AC49" s="449"/>
      <c r="AD49" s="449"/>
      <c r="AE49" s="449"/>
      <c r="AF49" s="746"/>
    </row>
    <row r="50" spans="1:32">
      <c r="A50" s="745"/>
      <c r="B50" s="449"/>
      <c r="C50" s="449"/>
      <c r="D50" s="449"/>
      <c r="E50" s="449"/>
      <c r="F50" s="449"/>
      <c r="G50" s="449"/>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746"/>
    </row>
    <row r="51" spans="1:32">
      <c r="A51" s="745"/>
      <c r="B51" s="449"/>
      <c r="C51" s="449"/>
      <c r="D51" s="449"/>
      <c r="E51" s="449"/>
      <c r="F51" s="449"/>
      <c r="G51" s="449"/>
      <c r="H51" s="449"/>
      <c r="I51" s="449"/>
      <c r="J51" s="449"/>
      <c r="K51" s="449"/>
      <c r="L51" s="449"/>
      <c r="M51" s="449"/>
      <c r="N51" s="449"/>
      <c r="O51" s="449"/>
      <c r="P51" s="449"/>
      <c r="Q51" s="449"/>
      <c r="R51" s="449"/>
      <c r="S51" s="449"/>
      <c r="T51" s="449"/>
      <c r="U51" s="449"/>
      <c r="V51" s="449"/>
      <c r="W51" s="449"/>
      <c r="X51" s="449"/>
      <c r="Y51" s="449"/>
      <c r="Z51" s="449"/>
      <c r="AA51" s="449"/>
      <c r="AB51" s="449"/>
      <c r="AC51" s="449"/>
      <c r="AD51" s="449"/>
      <c r="AE51" s="449"/>
      <c r="AF51" s="746"/>
    </row>
    <row r="52" spans="1:32">
      <c r="A52" s="745"/>
      <c r="B52" s="449"/>
      <c r="C52" s="449"/>
      <c r="D52" s="449"/>
      <c r="E52" s="449"/>
      <c r="F52" s="449"/>
      <c r="G52" s="449"/>
      <c r="H52" s="449"/>
      <c r="I52" s="449"/>
      <c r="J52" s="449"/>
      <c r="K52" s="449"/>
      <c r="L52" s="449"/>
      <c r="M52" s="449"/>
      <c r="N52" s="449"/>
      <c r="O52" s="449"/>
      <c r="P52" s="449"/>
      <c r="Q52" s="449"/>
      <c r="R52" s="449"/>
      <c r="S52" s="449"/>
      <c r="T52" s="449"/>
      <c r="U52" s="449"/>
      <c r="V52" s="449"/>
      <c r="W52" s="449"/>
      <c r="X52" s="449"/>
      <c r="Y52" s="449"/>
      <c r="Z52" s="449"/>
      <c r="AA52" s="449"/>
      <c r="AB52" s="449"/>
      <c r="AC52" s="449"/>
      <c r="AD52" s="449"/>
      <c r="AE52" s="449"/>
      <c r="AF52" s="746"/>
    </row>
    <row r="53" spans="1:32">
      <c r="A53" s="747"/>
      <c r="B53" s="748"/>
      <c r="C53" s="748"/>
      <c r="D53" s="748"/>
      <c r="E53" s="748"/>
      <c r="F53" s="748"/>
      <c r="G53" s="748"/>
      <c r="H53" s="748"/>
      <c r="I53" s="748"/>
      <c r="J53" s="748"/>
      <c r="K53" s="748"/>
      <c r="L53" s="748"/>
      <c r="M53" s="748"/>
      <c r="N53" s="748"/>
      <c r="O53" s="748"/>
      <c r="P53" s="748"/>
      <c r="Q53" s="748"/>
      <c r="R53" s="748"/>
      <c r="S53" s="748"/>
      <c r="T53" s="748"/>
      <c r="U53" s="748"/>
      <c r="V53" s="748"/>
      <c r="W53" s="748"/>
      <c r="X53" s="748"/>
      <c r="Y53" s="748"/>
      <c r="Z53" s="748"/>
      <c r="AA53" s="748"/>
      <c r="AB53" s="748"/>
      <c r="AC53" s="748"/>
      <c r="AD53" s="748"/>
      <c r="AE53" s="748"/>
      <c r="AF53" s="749"/>
    </row>
    <row r="54" spans="1:32">
      <c r="A54" s="287" t="s">
        <v>187</v>
      </c>
      <c r="B54" s="287"/>
      <c r="C54" s="287"/>
      <c r="D54" s="287"/>
      <c r="E54" s="287"/>
      <c r="F54" s="287"/>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c r="AD54" s="386"/>
      <c r="AE54" s="386"/>
      <c r="AF54" s="386"/>
    </row>
    <row r="55" spans="1:32">
      <c r="A55" s="287"/>
      <c r="B55" s="287"/>
      <c r="C55" s="287"/>
      <c r="D55" s="287"/>
      <c r="E55" s="287"/>
      <c r="F55" s="287"/>
      <c r="G55" s="386"/>
      <c r="H55" s="386"/>
      <c r="I55" s="386"/>
      <c r="J55" s="386"/>
      <c r="K55" s="386"/>
      <c r="L55" s="386"/>
      <c r="M55" s="386"/>
      <c r="N55" s="386"/>
      <c r="O55" s="386"/>
      <c r="P55" s="386"/>
      <c r="Q55" s="386"/>
      <c r="R55" s="386"/>
      <c r="S55" s="386"/>
      <c r="T55" s="386"/>
      <c r="U55" s="386"/>
      <c r="V55" s="386"/>
      <c r="W55" s="386"/>
      <c r="X55" s="386"/>
      <c r="Y55" s="386"/>
      <c r="Z55" s="386"/>
      <c r="AA55" s="386"/>
      <c r="AB55" s="386"/>
      <c r="AC55" s="386"/>
      <c r="AD55" s="386"/>
      <c r="AE55" s="386"/>
      <c r="AF55" s="386"/>
    </row>
    <row r="56" spans="1:32">
      <c r="A56" s="287"/>
      <c r="B56" s="287"/>
      <c r="C56" s="287"/>
      <c r="D56" s="287"/>
      <c r="E56" s="287"/>
      <c r="F56" s="287"/>
      <c r="G56" s="386"/>
      <c r="H56" s="386"/>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6"/>
      <c r="AF56" s="386"/>
    </row>
  </sheetData>
  <mergeCells count="53">
    <mergeCell ref="A9:H9"/>
    <mergeCell ref="I9:AF9"/>
    <mergeCell ref="A6:V7"/>
    <mergeCell ref="A8:H8"/>
    <mergeCell ref="I8:AF8"/>
    <mergeCell ref="W6:Y7"/>
    <mergeCell ref="Z6:AF7"/>
    <mergeCell ref="A10:H10"/>
    <mergeCell ref="A11:H11"/>
    <mergeCell ref="A12:H12"/>
    <mergeCell ref="I12:AF12"/>
    <mergeCell ref="I10:P10"/>
    <mergeCell ref="T10:AA10"/>
    <mergeCell ref="I11:P11"/>
    <mergeCell ref="Q11:X11"/>
    <mergeCell ref="Y11:AF11"/>
    <mergeCell ref="A13:H13"/>
    <mergeCell ref="I13:AF13"/>
    <mergeCell ref="A14:H14"/>
    <mergeCell ref="I14:AF14"/>
    <mergeCell ref="A15:H15"/>
    <mergeCell ref="I15:P15"/>
    <mergeCell ref="Q15:X15"/>
    <mergeCell ref="Y15:AF15"/>
    <mergeCell ref="A30:AF53"/>
    <mergeCell ref="A54:F56"/>
    <mergeCell ref="G54:AF56"/>
    <mergeCell ref="A16:H16"/>
    <mergeCell ref="I16:AF16"/>
    <mergeCell ref="A17:H17"/>
    <mergeCell ref="I17:AF17"/>
    <mergeCell ref="A18:H18"/>
    <mergeCell ref="I18:AF18"/>
    <mergeCell ref="A19:H19"/>
    <mergeCell ref="A20:H20"/>
    <mergeCell ref="I20:AF20"/>
    <mergeCell ref="I19:P19"/>
    <mergeCell ref="Q19:X19"/>
    <mergeCell ref="Y19:AF19"/>
    <mergeCell ref="A21:H21"/>
    <mergeCell ref="Y21:AF21"/>
    <mergeCell ref="I21:X21"/>
    <mergeCell ref="A29:H29"/>
    <mergeCell ref="I29:X29"/>
    <mergeCell ref="Y29:AF29"/>
    <mergeCell ref="A22:E22"/>
    <mergeCell ref="M22:Q22"/>
    <mergeCell ref="R22:V22"/>
    <mergeCell ref="AB22:AF22"/>
    <mergeCell ref="W22:AA22"/>
    <mergeCell ref="F22:L22"/>
    <mergeCell ref="A23:Q28"/>
    <mergeCell ref="R23:AF28"/>
  </mergeCells>
  <phoneticPr fontId="2"/>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0"/>
  </sheetPr>
  <dimension ref="A1:AF53"/>
  <sheetViews>
    <sheetView showGridLines="0" showZeros="0" view="pageBreakPreview" zoomScale="85" zoomScaleNormal="85" zoomScaleSheetLayoutView="85" workbookViewId="0">
      <selection activeCell="AX22" sqref="AX22"/>
    </sheetView>
  </sheetViews>
  <sheetFormatPr defaultColWidth="3" defaultRowHeight="13.5"/>
  <cols>
    <col min="1" max="16384" width="3" style="3"/>
  </cols>
  <sheetData>
    <row r="1" spans="1:32" ht="13.5" customHeight="1">
      <c r="A1" s="294" t="s">
        <v>63</v>
      </c>
      <c r="B1" s="287" t="s">
        <v>64</v>
      </c>
      <c r="C1" s="287"/>
      <c r="D1" s="287"/>
      <c r="E1" s="299" t="s">
        <v>65</v>
      </c>
      <c r="F1" s="287"/>
      <c r="G1" s="287"/>
      <c r="H1" s="251" t="str">
        <f>検査等実施伺!H1</f>
        <v>検査監</v>
      </c>
      <c r="I1" s="252"/>
      <c r="J1" s="253"/>
      <c r="K1" s="269" t="s">
        <v>66</v>
      </c>
      <c r="L1" s="270"/>
      <c r="M1" s="271"/>
      <c r="N1" s="269" t="s">
        <v>67</v>
      </c>
      <c r="O1" s="270"/>
      <c r="P1" s="271"/>
      <c r="Q1" s="269" t="s">
        <v>68</v>
      </c>
      <c r="R1" s="270"/>
      <c r="S1" s="271"/>
      <c r="T1" s="269" t="s">
        <v>103</v>
      </c>
      <c r="U1" s="270"/>
      <c r="V1" s="271"/>
      <c r="W1" s="287" t="s">
        <v>70</v>
      </c>
      <c r="X1" s="287"/>
      <c r="Y1" s="287"/>
      <c r="Z1" s="287" t="s">
        <v>126</v>
      </c>
      <c r="AA1" s="287"/>
      <c r="AB1" s="287"/>
      <c r="AC1" s="287"/>
      <c r="AD1" s="287"/>
      <c r="AE1" s="287"/>
      <c r="AF1" s="287"/>
    </row>
    <row r="2" spans="1:32">
      <c r="A2" s="294"/>
      <c r="B2" s="287"/>
      <c r="C2" s="287"/>
      <c r="D2" s="287"/>
      <c r="E2" s="287"/>
      <c r="F2" s="287"/>
      <c r="G2" s="287"/>
      <c r="H2" s="254"/>
      <c r="I2" s="255"/>
      <c r="J2" s="256"/>
      <c r="K2" s="272"/>
      <c r="L2" s="273"/>
      <c r="M2" s="274"/>
      <c r="N2" s="272"/>
      <c r="O2" s="273"/>
      <c r="P2" s="274"/>
      <c r="Q2" s="272"/>
      <c r="R2" s="273"/>
      <c r="S2" s="274"/>
      <c r="T2" s="272"/>
      <c r="U2" s="273"/>
      <c r="V2" s="274"/>
      <c r="W2" s="287"/>
      <c r="X2" s="287"/>
      <c r="Y2" s="287"/>
      <c r="Z2" s="287"/>
      <c r="AA2" s="287"/>
      <c r="AB2" s="287"/>
      <c r="AC2" s="287"/>
      <c r="AD2" s="287"/>
      <c r="AE2" s="287"/>
      <c r="AF2" s="287"/>
    </row>
    <row r="3" spans="1:32" ht="13.5" customHeight="1">
      <c r="A3" s="294"/>
      <c r="B3" s="275" t="s">
        <v>205</v>
      </c>
      <c r="C3" s="275"/>
      <c r="D3" s="275"/>
      <c r="E3" s="276" t="s">
        <v>205</v>
      </c>
      <c r="F3" s="277"/>
      <c r="G3" s="278"/>
      <c r="H3" s="275"/>
      <c r="I3" s="275"/>
      <c r="J3" s="275"/>
      <c r="K3" s="275" t="str">
        <f>IF(データ!Q14=0," ",データ!Q14)</f>
        <v xml:space="preserve"> </v>
      </c>
      <c r="L3" s="275"/>
      <c r="M3" s="275"/>
      <c r="N3" s="275" t="str">
        <f>IF(データ!U14=0," ",データ!U14)</f>
        <v xml:space="preserve"> </v>
      </c>
      <c r="O3" s="275"/>
      <c r="P3" s="275"/>
      <c r="Q3" s="275"/>
      <c r="R3" s="275"/>
      <c r="S3" s="275"/>
      <c r="T3" s="275"/>
      <c r="U3" s="275"/>
      <c r="V3" s="275"/>
      <c r="W3" s="275"/>
      <c r="X3" s="275"/>
      <c r="Y3" s="275"/>
      <c r="Z3" s="275"/>
      <c r="AA3" s="275"/>
      <c r="AB3" s="275"/>
      <c r="AC3" s="275"/>
      <c r="AD3" s="275"/>
      <c r="AE3" s="275"/>
      <c r="AF3" s="275"/>
    </row>
    <row r="4" spans="1:32" ht="13.5" customHeight="1">
      <c r="A4" s="294"/>
      <c r="B4" s="275"/>
      <c r="C4" s="275"/>
      <c r="D4" s="275"/>
      <c r="E4" s="279"/>
      <c r="F4" s="280"/>
      <c r="G4" s="281"/>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2" ht="13.5" customHeight="1">
      <c r="A5" s="294"/>
      <c r="B5" s="275"/>
      <c r="C5" s="275"/>
      <c r="D5" s="275"/>
      <c r="E5" s="282"/>
      <c r="F5" s="283"/>
      <c r="G5" s="284"/>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row>
    <row r="6" spans="1:32" ht="13.5" customHeight="1">
      <c r="A6" s="263" t="s">
        <v>347</v>
      </c>
      <c r="B6" s="264"/>
      <c r="C6" s="264"/>
      <c r="D6" s="264"/>
      <c r="E6" s="264"/>
      <c r="F6" s="264"/>
      <c r="G6" s="264"/>
      <c r="H6" s="264"/>
      <c r="I6" s="264"/>
      <c r="J6" s="264"/>
      <c r="K6" s="264"/>
      <c r="L6" s="264"/>
      <c r="M6" s="264"/>
      <c r="N6" s="264"/>
      <c r="O6" s="264"/>
      <c r="P6" s="264"/>
      <c r="Q6" s="264"/>
      <c r="R6" s="264"/>
      <c r="S6" s="264"/>
      <c r="T6" s="264"/>
      <c r="U6" s="264"/>
      <c r="V6" s="264"/>
      <c r="W6" s="251" t="s">
        <v>78</v>
      </c>
      <c r="X6" s="252"/>
      <c r="Y6" s="253"/>
      <c r="Z6" s="257" t="s">
        <v>343</v>
      </c>
      <c r="AA6" s="258"/>
      <c r="AB6" s="258"/>
      <c r="AC6" s="258"/>
      <c r="AD6" s="258"/>
      <c r="AE6" s="258"/>
      <c r="AF6" s="259"/>
    </row>
    <row r="7" spans="1:32" ht="13.5" customHeight="1">
      <c r="A7" s="265"/>
      <c r="B7" s="266"/>
      <c r="C7" s="266"/>
      <c r="D7" s="266"/>
      <c r="E7" s="266"/>
      <c r="F7" s="266"/>
      <c r="G7" s="266"/>
      <c r="H7" s="266"/>
      <c r="I7" s="266"/>
      <c r="J7" s="266"/>
      <c r="K7" s="266"/>
      <c r="L7" s="266"/>
      <c r="M7" s="266"/>
      <c r="N7" s="266"/>
      <c r="O7" s="266"/>
      <c r="P7" s="266"/>
      <c r="Q7" s="266"/>
      <c r="R7" s="266"/>
      <c r="S7" s="266"/>
      <c r="T7" s="266"/>
      <c r="U7" s="266"/>
      <c r="V7" s="266"/>
      <c r="W7" s="254"/>
      <c r="X7" s="255"/>
      <c r="Y7" s="256"/>
      <c r="Z7" s="260"/>
      <c r="AA7" s="261"/>
      <c r="AB7" s="261"/>
      <c r="AC7" s="261"/>
      <c r="AD7" s="261"/>
      <c r="AE7" s="261"/>
      <c r="AF7" s="262"/>
    </row>
    <row r="8" spans="1:32">
      <c r="A8" s="267" t="s">
        <v>15</v>
      </c>
      <c r="B8" s="267"/>
      <c r="C8" s="267"/>
      <c r="D8" s="267"/>
      <c r="E8" s="267"/>
      <c r="F8" s="267"/>
      <c r="G8" s="267"/>
      <c r="H8" s="267"/>
      <c r="I8" s="288" t="str">
        <f>IF(OR(検査等実施伺!$K$33="✓",検査等実施伺!$K$35="✓"),検査等実施伺!I10,"")</f>
        <v>雲南市民バス（２９人乗り４WD）更新事業</v>
      </c>
      <c r="J8" s="289"/>
      <c r="K8" s="289"/>
      <c r="L8" s="289"/>
      <c r="M8" s="289"/>
      <c r="N8" s="289"/>
      <c r="O8" s="289"/>
      <c r="P8" s="289"/>
      <c r="Q8" s="289"/>
      <c r="R8" s="289"/>
      <c r="S8" s="289"/>
      <c r="T8" s="289"/>
      <c r="U8" s="289"/>
      <c r="V8" s="289"/>
      <c r="W8" s="289"/>
      <c r="X8" s="289"/>
      <c r="Y8" s="289"/>
      <c r="Z8" s="289"/>
      <c r="AA8" s="289"/>
      <c r="AB8" s="289"/>
      <c r="AC8" s="289"/>
      <c r="AD8" s="289"/>
      <c r="AE8" s="289"/>
      <c r="AF8" s="290"/>
    </row>
    <row r="9" spans="1:32">
      <c r="A9" s="267" t="s">
        <v>129</v>
      </c>
      <c r="B9" s="267"/>
      <c r="C9" s="267"/>
      <c r="D9" s="267"/>
      <c r="E9" s="267"/>
      <c r="F9" s="267"/>
      <c r="G9" s="267"/>
      <c r="H9" s="267"/>
      <c r="I9" s="288" t="str">
        <f>IF(OR(検査等実施伺!$K$33="✓",検査等実施伺!$K$35="✓"),検査等実施伺!I11,"")</f>
        <v>雲南市木次町里方</v>
      </c>
      <c r="J9" s="289"/>
      <c r="K9" s="289"/>
      <c r="L9" s="289"/>
      <c r="M9" s="289"/>
      <c r="N9" s="289"/>
      <c r="O9" s="289"/>
      <c r="P9" s="289"/>
      <c r="Q9" s="289"/>
      <c r="R9" s="289"/>
      <c r="S9" s="289"/>
      <c r="T9" s="289"/>
      <c r="U9" s="289"/>
      <c r="V9" s="289"/>
      <c r="W9" s="289"/>
      <c r="X9" s="289"/>
      <c r="Y9" s="289"/>
      <c r="Z9" s="289"/>
      <c r="AA9" s="289"/>
      <c r="AB9" s="289"/>
      <c r="AC9" s="289"/>
      <c r="AD9" s="289"/>
      <c r="AE9" s="289"/>
      <c r="AF9" s="290"/>
    </row>
    <row r="10" spans="1:32">
      <c r="A10" s="697" t="s">
        <v>84</v>
      </c>
      <c r="B10" s="698"/>
      <c r="C10" s="698"/>
      <c r="D10" s="698"/>
      <c r="E10" s="698"/>
      <c r="F10" s="698"/>
      <c r="G10" s="698"/>
      <c r="H10" s="699"/>
      <c r="I10" s="293">
        <f>IF(OR(検査等実施伺!$K$33="✓",検査等実施伺!$K$35="✓"),検査等実施伺!I12,"")</f>
        <v>45429</v>
      </c>
      <c r="J10" s="292"/>
      <c r="K10" s="292"/>
      <c r="L10" s="292"/>
      <c r="M10" s="292"/>
      <c r="N10" s="292"/>
      <c r="O10" s="292"/>
      <c r="P10" s="292"/>
      <c r="Q10" s="44"/>
      <c r="R10" s="60" t="str">
        <f>IF(T10="","","～")</f>
        <v>～</v>
      </c>
      <c r="S10" s="60"/>
      <c r="T10" s="292">
        <f>IF(OR(検査等実施伺!$K$33="✓",検査等実施伺!$K$35="✓"),検査等実施伺!T12,"")</f>
        <v>45719</v>
      </c>
      <c r="U10" s="292"/>
      <c r="V10" s="292"/>
      <c r="W10" s="292"/>
      <c r="X10" s="292"/>
      <c r="Y10" s="292"/>
      <c r="Z10" s="292"/>
      <c r="AA10" s="292"/>
      <c r="AB10" s="44"/>
      <c r="AC10" s="44"/>
      <c r="AD10" s="44"/>
      <c r="AE10" s="44"/>
      <c r="AF10" s="45"/>
    </row>
    <row r="11" spans="1:32">
      <c r="A11" s="697" t="s">
        <v>56</v>
      </c>
      <c r="B11" s="698"/>
      <c r="C11" s="698"/>
      <c r="D11" s="698"/>
      <c r="E11" s="698"/>
      <c r="F11" s="698"/>
      <c r="G11" s="698"/>
      <c r="H11" s="699"/>
      <c r="I11" s="293">
        <f>IF(OR(検査等実施伺!$K$33="✓",検査等実施伺!$K$35="✓"),検査等実施伺!I13,"")</f>
        <v>45048</v>
      </c>
      <c r="J11" s="292"/>
      <c r="K11" s="292"/>
      <c r="L11" s="292"/>
      <c r="M11" s="292"/>
      <c r="N11" s="292"/>
      <c r="O11" s="292"/>
      <c r="P11" s="292"/>
      <c r="Q11" s="292"/>
      <c r="R11" s="292"/>
      <c r="S11" s="292"/>
      <c r="T11" s="292"/>
      <c r="U11" s="292"/>
      <c r="V11" s="292"/>
      <c r="W11" s="292"/>
      <c r="X11" s="292"/>
      <c r="Y11" s="292"/>
      <c r="Z11" s="292"/>
      <c r="AA11" s="292"/>
      <c r="AB11" s="292"/>
      <c r="AC11" s="292"/>
      <c r="AD11" s="292"/>
      <c r="AE11" s="292"/>
      <c r="AF11" s="355"/>
    </row>
    <row r="12" spans="1:32">
      <c r="A12" s="697" t="s">
        <v>240</v>
      </c>
      <c r="B12" s="698"/>
      <c r="C12" s="698"/>
      <c r="D12" s="698"/>
      <c r="E12" s="698"/>
      <c r="F12" s="698"/>
      <c r="G12" s="698"/>
      <c r="H12" s="699"/>
      <c r="I12" s="700">
        <f>IF(OR(検査等実施伺!$K$33="✓",検査等実施伺!$K$35="✓"),検査等実施伺!I14,"")</f>
        <v>29422800.000000004</v>
      </c>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2"/>
    </row>
    <row r="13" spans="1:32">
      <c r="A13" s="697" t="s">
        <v>288</v>
      </c>
      <c r="B13" s="698"/>
      <c r="C13" s="698"/>
      <c r="D13" s="698"/>
      <c r="E13" s="698"/>
      <c r="F13" s="698"/>
      <c r="G13" s="698"/>
      <c r="H13" s="699"/>
      <c r="I13" s="700">
        <f>IF(OR(検査等実施伺!$K$33="✓",検査等実施伺!$K$35="✓"),検査等実施伺!I15,"")</f>
        <v>23287000.000000004</v>
      </c>
      <c r="J13" s="701"/>
      <c r="K13" s="701"/>
      <c r="L13" s="701"/>
      <c r="M13" s="701"/>
      <c r="N13" s="701"/>
      <c r="O13" s="701"/>
      <c r="P13" s="701"/>
      <c r="Q13" s="701"/>
      <c r="R13" s="701"/>
      <c r="S13" s="701"/>
      <c r="T13" s="701"/>
      <c r="U13" s="701"/>
      <c r="V13" s="701"/>
      <c r="W13" s="701"/>
      <c r="X13" s="701"/>
      <c r="Y13" s="701"/>
      <c r="Z13" s="701"/>
      <c r="AA13" s="701"/>
      <c r="AB13" s="701"/>
      <c r="AC13" s="701"/>
      <c r="AD13" s="701"/>
      <c r="AE13" s="701"/>
      <c r="AF13" s="702"/>
    </row>
    <row r="14" spans="1:32">
      <c r="A14" s="697" t="s">
        <v>57</v>
      </c>
      <c r="B14" s="698"/>
      <c r="C14" s="698"/>
      <c r="D14" s="698"/>
      <c r="E14" s="698"/>
      <c r="F14" s="698"/>
      <c r="G14" s="698"/>
      <c r="H14" s="699"/>
      <c r="I14" s="288" t="str">
        <f>IF(OR(検査等実施伺!$K$33="✓",検査等実施伺!$K$35="✓"),検査等実施伺!I16,"")</f>
        <v>掛合マツダ有限会社　代表取締役　中澤　豊和</v>
      </c>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90"/>
    </row>
    <row r="15" spans="1:32">
      <c r="A15" s="697" t="s">
        <v>239</v>
      </c>
      <c r="B15" s="698"/>
      <c r="C15" s="698"/>
      <c r="D15" s="698"/>
      <c r="E15" s="698"/>
      <c r="F15" s="698"/>
      <c r="G15" s="698"/>
      <c r="H15" s="699"/>
      <c r="I15" s="293">
        <f>IF(OR(検査等実施伺!$K$33="✓",検査等実施伺!$K$35="✓"),検査等実施伺!I17,"")</f>
        <v>45197</v>
      </c>
      <c r="J15" s="292"/>
      <c r="K15" s="292"/>
      <c r="L15" s="292"/>
      <c r="M15" s="292"/>
      <c r="N15" s="292"/>
      <c r="O15" s="292"/>
      <c r="P15" s="292"/>
      <c r="Q15" s="292"/>
      <c r="R15" s="292"/>
      <c r="S15" s="292"/>
      <c r="T15" s="292"/>
      <c r="U15" s="292"/>
      <c r="V15" s="292"/>
      <c r="W15" s="292"/>
      <c r="X15" s="292"/>
      <c r="Y15" s="292"/>
      <c r="Z15" s="292"/>
      <c r="AA15" s="292"/>
      <c r="AB15" s="292"/>
      <c r="AC15" s="292"/>
      <c r="AD15" s="292"/>
      <c r="AE15" s="292"/>
      <c r="AF15" s="355"/>
    </row>
    <row r="16" spans="1:32">
      <c r="A16" s="697" t="s">
        <v>307</v>
      </c>
      <c r="B16" s="698"/>
      <c r="C16" s="698"/>
      <c r="D16" s="698"/>
      <c r="E16" s="698"/>
      <c r="F16" s="698"/>
      <c r="G16" s="698"/>
      <c r="H16" s="699"/>
      <c r="I16" s="288" t="str">
        <f>IF(OR(検査等実施伺!$K$33="✓",検査等実施伺!$K$35="✓"),検査等野帳!I16,"")</f>
        <v>主幹　丹波鉄也</v>
      </c>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90"/>
    </row>
    <row r="17" spans="1:32">
      <c r="A17" s="697" t="s">
        <v>59</v>
      </c>
      <c r="B17" s="698"/>
      <c r="C17" s="698"/>
      <c r="D17" s="698"/>
      <c r="E17" s="698"/>
      <c r="F17" s="698"/>
      <c r="G17" s="698"/>
      <c r="H17" s="699"/>
      <c r="I17" s="288" t="str">
        <f>IF(OR(検査等実施伺!$K$33="✓",検査等実施伺!$K$35="✓"),検査等野帳!I17,"")</f>
        <v>主任主事　渡部楽平</v>
      </c>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90"/>
    </row>
    <row r="18" spans="1:32">
      <c r="A18" s="697" t="s">
        <v>60</v>
      </c>
      <c r="B18" s="698"/>
      <c r="C18" s="698"/>
      <c r="D18" s="698"/>
      <c r="E18" s="698"/>
      <c r="F18" s="698"/>
      <c r="G18" s="698"/>
      <c r="H18" s="699"/>
      <c r="I18" s="288" t="str">
        <f>IF(OR(検査等実施伺!$K$33="✓",検査等実施伺!$K$35="✓"),検査等野帳!I18,"")</f>
        <v>掛合マツダ有限会社　落部　勇</v>
      </c>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90"/>
    </row>
    <row r="19" spans="1:32">
      <c r="A19" s="267" t="s">
        <v>299</v>
      </c>
      <c r="B19" s="267"/>
      <c r="C19" s="267"/>
      <c r="D19" s="267"/>
      <c r="E19" s="267"/>
      <c r="F19" s="267"/>
      <c r="G19" s="267"/>
      <c r="H19" s="267"/>
      <c r="I19" s="293">
        <f>IF(OR(検査等実施伺!$K$33="✓",検査等実施伺!$K$35="✓"),検査等実施伺!I18,"")</f>
        <v>45197</v>
      </c>
      <c r="J19" s="292"/>
      <c r="K19" s="292"/>
      <c r="L19" s="292"/>
      <c r="M19" s="292"/>
      <c r="N19" s="292"/>
      <c r="O19" s="292"/>
      <c r="P19" s="292"/>
      <c r="Q19" s="750">
        <f>IF(OR(検査等実施伺!$K$33="✓",検査等実施伺!$K$35="✓"),検査等実施伺!Q18,"")</f>
        <v>0.39583333333333331</v>
      </c>
      <c r="R19" s="750"/>
      <c r="S19" s="750"/>
      <c r="T19" s="750"/>
      <c r="U19" s="750"/>
      <c r="V19" s="750"/>
      <c r="W19" s="750"/>
      <c r="X19" s="750"/>
      <c r="Y19" s="292"/>
      <c r="Z19" s="292"/>
      <c r="AA19" s="292"/>
      <c r="AB19" s="292"/>
      <c r="AC19" s="292"/>
      <c r="AD19" s="292"/>
      <c r="AE19" s="292"/>
      <c r="AF19" s="355"/>
    </row>
    <row r="20" spans="1:32">
      <c r="A20" s="267" t="s">
        <v>61</v>
      </c>
      <c r="B20" s="267"/>
      <c r="C20" s="267"/>
      <c r="D20" s="267"/>
      <c r="E20" s="267"/>
      <c r="F20" s="267"/>
      <c r="G20" s="267"/>
      <c r="H20" s="267"/>
      <c r="I20" s="441" t="str">
        <f>IF(OR(検査等実施伺!$K$33="✓",検査等実施伺!$K$35="✓"),検査等野帳!I20,"")</f>
        <v>雨</v>
      </c>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3"/>
    </row>
    <row r="21" spans="1:32">
      <c r="A21" s="312"/>
      <c r="B21" s="313"/>
      <c r="C21" s="313"/>
      <c r="D21" s="313"/>
      <c r="E21" s="313"/>
      <c r="F21" s="313"/>
      <c r="G21" s="313"/>
      <c r="H21" s="313"/>
      <c r="I21" s="698" t="s">
        <v>300</v>
      </c>
      <c r="J21" s="698"/>
      <c r="K21" s="698"/>
      <c r="L21" s="698"/>
      <c r="M21" s="698"/>
      <c r="N21" s="698"/>
      <c r="O21" s="698"/>
      <c r="P21" s="698"/>
      <c r="Q21" s="698"/>
      <c r="R21" s="698"/>
      <c r="S21" s="698"/>
      <c r="T21" s="698"/>
      <c r="U21" s="698"/>
      <c r="V21" s="698"/>
      <c r="W21" s="698"/>
      <c r="X21" s="698"/>
      <c r="Y21" s="313"/>
      <c r="Z21" s="313"/>
      <c r="AA21" s="313"/>
      <c r="AB21" s="313"/>
      <c r="AC21" s="313"/>
      <c r="AD21" s="313"/>
      <c r="AE21" s="313"/>
      <c r="AF21" s="314"/>
    </row>
    <row r="22" spans="1:32">
      <c r="A22" s="267" t="s">
        <v>188</v>
      </c>
      <c r="B22" s="267"/>
      <c r="C22" s="267"/>
      <c r="D22" s="267"/>
      <c r="E22" s="267"/>
      <c r="F22" s="267"/>
      <c r="G22" s="267"/>
      <c r="H22" s="267"/>
      <c r="I22" s="267"/>
      <c r="J22" s="267"/>
      <c r="K22" s="267"/>
      <c r="L22" s="267"/>
      <c r="M22" s="267"/>
      <c r="N22" s="267"/>
      <c r="O22" s="267"/>
      <c r="P22" s="267"/>
      <c r="Q22" s="267" t="s">
        <v>4</v>
      </c>
      <c r="R22" s="267"/>
      <c r="S22" s="267"/>
      <c r="T22" s="267"/>
      <c r="U22" s="267"/>
      <c r="V22" s="267"/>
      <c r="W22" s="267"/>
      <c r="X22" s="267"/>
      <c r="Y22" s="267"/>
      <c r="Z22" s="267"/>
      <c r="AA22" s="267"/>
      <c r="AB22" s="267"/>
      <c r="AC22" s="267"/>
      <c r="AD22" s="267"/>
      <c r="AE22" s="267"/>
      <c r="AF22" s="267"/>
    </row>
    <row r="23" spans="1:32">
      <c r="A23" s="267"/>
      <c r="B23" s="267"/>
      <c r="C23" s="267"/>
      <c r="D23" s="267"/>
      <c r="E23" s="267"/>
      <c r="F23" s="267"/>
      <c r="G23" s="267"/>
      <c r="H23" s="267"/>
      <c r="I23" s="267"/>
      <c r="J23" s="267"/>
      <c r="K23" s="267"/>
      <c r="L23" s="267"/>
      <c r="M23" s="267"/>
      <c r="N23" s="267"/>
      <c r="O23" s="267"/>
      <c r="P23" s="267"/>
      <c r="Q23" s="267" t="s">
        <v>186</v>
      </c>
      <c r="R23" s="267"/>
      <c r="S23" s="267"/>
      <c r="T23" s="267"/>
      <c r="U23" s="267"/>
      <c r="V23" s="267"/>
      <c r="W23" s="267"/>
      <c r="X23" s="267"/>
      <c r="Y23" s="267"/>
      <c r="Z23" s="267" t="s">
        <v>148</v>
      </c>
      <c r="AA23" s="267"/>
      <c r="AB23" s="267"/>
      <c r="AC23" s="267"/>
      <c r="AD23" s="267"/>
      <c r="AE23" s="267"/>
      <c r="AF23" s="267"/>
    </row>
    <row r="24" spans="1:32">
      <c r="A24" s="386"/>
      <c r="B24" s="386"/>
      <c r="C24" s="386"/>
      <c r="D24" s="386"/>
      <c r="E24" s="386"/>
      <c r="F24" s="386"/>
      <c r="G24" s="386"/>
      <c r="H24" s="386"/>
      <c r="I24" s="386"/>
      <c r="J24" s="386"/>
      <c r="K24" s="386"/>
      <c r="L24" s="386"/>
      <c r="M24" s="386"/>
      <c r="N24" s="386"/>
      <c r="O24" s="386"/>
      <c r="P24" s="386"/>
      <c r="Q24" s="751" t="s">
        <v>408</v>
      </c>
      <c r="R24" s="751"/>
      <c r="S24" s="751"/>
      <c r="T24" s="751"/>
      <c r="U24" s="751"/>
      <c r="V24" s="751"/>
      <c r="W24" s="751"/>
      <c r="X24" s="751"/>
      <c r="Y24" s="751"/>
      <c r="Z24" s="751" t="s">
        <v>409</v>
      </c>
      <c r="AA24" s="751"/>
      <c r="AB24" s="751"/>
      <c r="AC24" s="751"/>
      <c r="AD24" s="751"/>
      <c r="AE24" s="751"/>
      <c r="AF24" s="751"/>
    </row>
    <row r="25" spans="1:32">
      <c r="A25" s="386"/>
      <c r="B25" s="386"/>
      <c r="C25" s="386"/>
      <c r="D25" s="386"/>
      <c r="E25" s="386"/>
      <c r="F25" s="386"/>
      <c r="G25" s="386"/>
      <c r="H25" s="386"/>
      <c r="I25" s="386"/>
      <c r="J25" s="386"/>
      <c r="K25" s="386"/>
      <c r="L25" s="386"/>
      <c r="M25" s="386"/>
      <c r="N25" s="386"/>
      <c r="O25" s="386"/>
      <c r="P25" s="386"/>
      <c r="Q25" s="751"/>
      <c r="R25" s="751"/>
      <c r="S25" s="751"/>
      <c r="T25" s="751"/>
      <c r="U25" s="751"/>
      <c r="V25" s="751"/>
      <c r="W25" s="751"/>
      <c r="X25" s="751"/>
      <c r="Y25" s="751"/>
      <c r="Z25" s="751"/>
      <c r="AA25" s="751"/>
      <c r="AB25" s="751"/>
      <c r="AC25" s="751"/>
      <c r="AD25" s="751"/>
      <c r="AE25" s="751"/>
      <c r="AF25" s="751"/>
    </row>
    <row r="26" spans="1:32">
      <c r="A26" s="386"/>
      <c r="B26" s="386"/>
      <c r="C26" s="386"/>
      <c r="D26" s="386"/>
      <c r="E26" s="386"/>
      <c r="F26" s="386"/>
      <c r="G26" s="386"/>
      <c r="H26" s="386"/>
      <c r="I26" s="386"/>
      <c r="J26" s="386"/>
      <c r="K26" s="386"/>
      <c r="L26" s="386"/>
      <c r="M26" s="386"/>
      <c r="N26" s="386"/>
      <c r="O26" s="386"/>
      <c r="P26" s="386"/>
      <c r="Q26" s="751"/>
      <c r="R26" s="751"/>
      <c r="S26" s="751"/>
      <c r="T26" s="751"/>
      <c r="U26" s="751"/>
      <c r="V26" s="751"/>
      <c r="W26" s="751"/>
      <c r="X26" s="751"/>
      <c r="Y26" s="751"/>
      <c r="Z26" s="751"/>
      <c r="AA26" s="751"/>
      <c r="AB26" s="751"/>
      <c r="AC26" s="751"/>
      <c r="AD26" s="751"/>
      <c r="AE26" s="751"/>
      <c r="AF26" s="751"/>
    </row>
    <row r="27" spans="1:32">
      <c r="A27" s="386"/>
      <c r="B27" s="386"/>
      <c r="C27" s="386"/>
      <c r="D27" s="386"/>
      <c r="E27" s="386"/>
      <c r="F27" s="386"/>
      <c r="G27" s="386"/>
      <c r="H27" s="386"/>
      <c r="I27" s="386"/>
      <c r="J27" s="386"/>
      <c r="K27" s="386"/>
      <c r="L27" s="386"/>
      <c r="M27" s="386"/>
      <c r="N27" s="386"/>
      <c r="O27" s="386"/>
      <c r="P27" s="386"/>
      <c r="Q27" s="751"/>
      <c r="R27" s="751"/>
      <c r="S27" s="751"/>
      <c r="T27" s="751"/>
      <c r="U27" s="751"/>
      <c r="V27" s="751"/>
      <c r="W27" s="751"/>
      <c r="X27" s="751"/>
      <c r="Y27" s="751"/>
      <c r="Z27" s="751"/>
      <c r="AA27" s="751"/>
      <c r="AB27" s="751"/>
      <c r="AC27" s="751"/>
      <c r="AD27" s="751"/>
      <c r="AE27" s="751"/>
      <c r="AF27" s="751"/>
    </row>
    <row r="28" spans="1:32">
      <c r="A28" s="312"/>
      <c r="B28" s="313"/>
      <c r="C28" s="313"/>
      <c r="D28" s="313"/>
      <c r="E28" s="313"/>
      <c r="F28" s="313"/>
      <c r="G28" s="313"/>
      <c r="H28" s="313"/>
      <c r="I28" s="698" t="s">
        <v>301</v>
      </c>
      <c r="J28" s="698"/>
      <c r="K28" s="698"/>
      <c r="L28" s="698"/>
      <c r="M28" s="698"/>
      <c r="N28" s="698"/>
      <c r="O28" s="698"/>
      <c r="P28" s="698"/>
      <c r="Q28" s="698"/>
      <c r="R28" s="698"/>
      <c r="S28" s="698"/>
      <c r="T28" s="698"/>
      <c r="U28" s="698"/>
      <c r="V28" s="698"/>
      <c r="W28" s="698"/>
      <c r="X28" s="698"/>
      <c r="Y28" s="313"/>
      <c r="Z28" s="313"/>
      <c r="AA28" s="313"/>
      <c r="AB28" s="313"/>
      <c r="AC28" s="313"/>
      <c r="AD28" s="313"/>
      <c r="AE28" s="313"/>
      <c r="AF28" s="314"/>
    </row>
    <row r="29" spans="1:32">
      <c r="A29" s="140"/>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2"/>
    </row>
    <row r="30" spans="1:32">
      <c r="A30" s="146"/>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8"/>
    </row>
    <row r="31" spans="1:32">
      <c r="A31" s="267" t="s">
        <v>189</v>
      </c>
      <c r="B31" s="267"/>
      <c r="C31" s="267"/>
      <c r="D31" s="267"/>
      <c r="E31" s="267"/>
      <c r="F31" s="267"/>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row>
    <row r="32" spans="1:32">
      <c r="A32" s="267"/>
      <c r="B32" s="267"/>
      <c r="C32" s="267"/>
      <c r="D32" s="267"/>
      <c r="E32" s="267"/>
      <c r="F32" s="267"/>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6"/>
    </row>
    <row r="33" spans="1:32">
      <c r="A33" s="267" t="s">
        <v>187</v>
      </c>
      <c r="B33" s="267"/>
      <c r="C33" s="267"/>
      <c r="D33" s="267"/>
      <c r="E33" s="267"/>
      <c r="F33" s="267"/>
      <c r="G33" s="386"/>
      <c r="H33" s="386"/>
      <c r="I33" s="386"/>
      <c r="J33" s="386"/>
      <c r="K33" s="386"/>
      <c r="L33" s="386"/>
      <c r="M33" s="386"/>
      <c r="N33" s="386"/>
      <c r="O33" s="386"/>
      <c r="P33" s="386"/>
      <c r="Q33" s="386"/>
      <c r="R33" s="386"/>
      <c r="S33" s="386"/>
      <c r="T33" s="386"/>
      <c r="U33" s="386"/>
      <c r="V33" s="386"/>
      <c r="W33" s="386"/>
      <c r="X33" s="386"/>
      <c r="Y33" s="386"/>
      <c r="Z33" s="386"/>
      <c r="AA33" s="386"/>
      <c r="AB33" s="386"/>
      <c r="AC33" s="386"/>
      <c r="AD33" s="386"/>
      <c r="AE33" s="386"/>
      <c r="AF33" s="386"/>
    </row>
    <row r="34" spans="1:32">
      <c r="A34" s="267"/>
      <c r="B34" s="267"/>
      <c r="C34" s="267"/>
      <c r="D34" s="267"/>
      <c r="E34" s="267"/>
      <c r="F34" s="267"/>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row>
    <row r="35" spans="1:32">
      <c r="A35" s="312"/>
      <c r="B35" s="313"/>
      <c r="C35" s="313"/>
      <c r="D35" s="313"/>
      <c r="E35" s="313"/>
      <c r="F35" s="313"/>
      <c r="G35" s="313"/>
      <c r="H35" s="313"/>
      <c r="I35" s="698" t="s">
        <v>302</v>
      </c>
      <c r="J35" s="698"/>
      <c r="K35" s="698"/>
      <c r="L35" s="698"/>
      <c r="M35" s="698"/>
      <c r="N35" s="698"/>
      <c r="O35" s="698"/>
      <c r="P35" s="698"/>
      <c r="Q35" s="698"/>
      <c r="R35" s="698"/>
      <c r="S35" s="698"/>
      <c r="T35" s="698"/>
      <c r="U35" s="698"/>
      <c r="V35" s="698"/>
      <c r="W35" s="698"/>
      <c r="X35" s="698"/>
      <c r="Y35" s="313"/>
      <c r="Z35" s="313"/>
      <c r="AA35" s="313"/>
      <c r="AB35" s="313"/>
      <c r="AC35" s="313"/>
      <c r="AD35" s="313"/>
      <c r="AE35" s="313"/>
      <c r="AF35" s="314"/>
    </row>
    <row r="36" spans="1:32">
      <c r="A36" s="267" t="s">
        <v>190</v>
      </c>
      <c r="B36" s="267"/>
      <c r="C36" s="267"/>
      <c r="D36" s="267"/>
      <c r="E36" s="267"/>
      <c r="F36" s="267"/>
      <c r="G36" s="371"/>
      <c r="H36" s="371"/>
      <c r="I36" s="371"/>
      <c r="J36" s="371"/>
      <c r="K36" s="371"/>
      <c r="L36" s="371"/>
      <c r="M36" s="371"/>
      <c r="N36" s="371"/>
      <c r="O36" s="371"/>
      <c r="P36" s="371"/>
      <c r="Q36" s="371"/>
      <c r="R36" s="752" t="s">
        <v>191</v>
      </c>
      <c r="S36" s="752"/>
      <c r="T36" s="752"/>
      <c r="U36" s="752"/>
      <c r="V36" s="752"/>
      <c r="W36" s="752"/>
      <c r="X36" s="371"/>
      <c r="Y36" s="371"/>
      <c r="Z36" s="371"/>
      <c r="AA36" s="371"/>
      <c r="AB36" s="371"/>
      <c r="AC36" s="371"/>
      <c r="AD36" s="371"/>
      <c r="AE36" s="371"/>
      <c r="AF36" s="371"/>
    </row>
    <row r="37" spans="1:32">
      <c r="A37" s="590" t="s">
        <v>192</v>
      </c>
      <c r="B37" s="267"/>
      <c r="C37" s="267"/>
      <c r="D37" s="267"/>
      <c r="E37" s="267"/>
      <c r="F37" s="267"/>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6"/>
      <c r="AE37" s="386"/>
      <c r="AF37" s="386"/>
    </row>
    <row r="38" spans="1:32">
      <c r="A38" s="267"/>
      <c r="B38" s="267"/>
      <c r="C38" s="267"/>
      <c r="D38" s="267"/>
      <c r="E38" s="267"/>
      <c r="F38" s="267"/>
      <c r="G38" s="386"/>
      <c r="H38" s="386"/>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6"/>
      <c r="AF38" s="386"/>
    </row>
    <row r="39" spans="1:32">
      <c r="A39" s="590" t="s">
        <v>193</v>
      </c>
      <c r="B39" s="267"/>
      <c r="C39" s="267"/>
      <c r="D39" s="267"/>
      <c r="E39" s="267"/>
      <c r="F39" s="267"/>
      <c r="G39" s="386"/>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6"/>
      <c r="AF39" s="386"/>
    </row>
    <row r="40" spans="1:32">
      <c r="A40" s="267"/>
      <c r="B40" s="267"/>
      <c r="C40" s="267"/>
      <c r="D40" s="267"/>
      <c r="E40" s="267"/>
      <c r="F40" s="267"/>
      <c r="G40" s="386"/>
      <c r="H40" s="386"/>
      <c r="I40" s="386"/>
      <c r="J40" s="386"/>
      <c r="K40" s="386"/>
      <c r="L40" s="386"/>
      <c r="M40" s="386"/>
      <c r="N40" s="386"/>
      <c r="O40" s="386"/>
      <c r="P40" s="386"/>
      <c r="Q40" s="386"/>
      <c r="R40" s="386"/>
      <c r="S40" s="386"/>
      <c r="T40" s="386"/>
      <c r="U40" s="386"/>
      <c r="V40" s="386"/>
      <c r="W40" s="386"/>
      <c r="X40" s="386"/>
      <c r="Y40" s="386"/>
      <c r="Z40" s="386"/>
      <c r="AA40" s="386"/>
      <c r="AB40" s="386"/>
      <c r="AC40" s="386"/>
      <c r="AD40" s="386"/>
      <c r="AE40" s="386"/>
      <c r="AF40" s="386"/>
    </row>
    <row r="41" spans="1:32">
      <c r="A41" s="312"/>
      <c r="B41" s="313"/>
      <c r="C41" s="313"/>
      <c r="D41" s="313"/>
      <c r="E41" s="313"/>
      <c r="F41" s="313"/>
      <c r="G41" s="313"/>
      <c r="H41" s="313"/>
      <c r="I41" s="698" t="s">
        <v>303</v>
      </c>
      <c r="J41" s="698"/>
      <c r="K41" s="698"/>
      <c r="L41" s="698"/>
      <c r="M41" s="698"/>
      <c r="N41" s="698"/>
      <c r="O41" s="698"/>
      <c r="P41" s="698"/>
      <c r="Q41" s="698"/>
      <c r="R41" s="698"/>
      <c r="S41" s="698"/>
      <c r="T41" s="698"/>
      <c r="U41" s="698"/>
      <c r="V41" s="698"/>
      <c r="W41" s="698"/>
      <c r="X41" s="698"/>
      <c r="Y41" s="313"/>
      <c r="Z41" s="313"/>
      <c r="AA41" s="313"/>
      <c r="AB41" s="313"/>
      <c r="AC41" s="313"/>
      <c r="AD41" s="313"/>
      <c r="AE41" s="313"/>
      <c r="AF41" s="314"/>
    </row>
    <row r="42" spans="1:32">
      <c r="A42" s="386"/>
      <c r="B42" s="386"/>
      <c r="C42" s="386"/>
      <c r="D42" s="386"/>
      <c r="E42" s="386"/>
      <c r="F42" s="386"/>
      <c r="G42" s="386"/>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row>
    <row r="43" spans="1:32">
      <c r="A43" s="386"/>
      <c r="B43" s="386"/>
      <c r="C43" s="386"/>
      <c r="D43" s="386"/>
      <c r="E43" s="386"/>
      <c r="F43" s="386"/>
      <c r="G43" s="386"/>
      <c r="H43" s="386"/>
      <c r="I43" s="387"/>
      <c r="J43" s="387"/>
      <c r="K43" s="387"/>
      <c r="L43" s="387"/>
      <c r="M43" s="387"/>
      <c r="N43" s="387"/>
      <c r="O43" s="387"/>
      <c r="P43" s="387"/>
      <c r="Q43" s="387"/>
      <c r="R43" s="387"/>
      <c r="S43" s="387"/>
      <c r="T43" s="387"/>
      <c r="U43" s="387"/>
      <c r="V43" s="387"/>
      <c r="W43" s="387"/>
      <c r="X43" s="387"/>
      <c r="Y43" s="387"/>
      <c r="Z43" s="387"/>
      <c r="AA43" s="387"/>
      <c r="AB43" s="387"/>
      <c r="AC43" s="387"/>
      <c r="AD43" s="387"/>
      <c r="AE43" s="387"/>
      <c r="AF43" s="387"/>
    </row>
    <row r="44" spans="1:32">
      <c r="A44" s="16"/>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8"/>
    </row>
    <row r="45" spans="1:32">
      <c r="A45" s="19" t="s">
        <v>342</v>
      </c>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2"/>
    </row>
    <row r="46" spans="1:32">
      <c r="A46" s="19"/>
      <c r="B46" s="11"/>
      <c r="C46" s="11"/>
      <c r="D46" s="11"/>
      <c r="E46" s="11"/>
      <c r="F46" s="11"/>
      <c r="G46" s="11"/>
      <c r="H46" s="11"/>
      <c r="I46" s="11"/>
      <c r="J46" s="11"/>
      <c r="K46" s="11"/>
      <c r="L46" s="672" t="s">
        <v>341</v>
      </c>
      <c r="M46" s="672"/>
      <c r="N46" s="672"/>
      <c r="O46" s="672"/>
      <c r="P46" s="11" t="s">
        <v>164</v>
      </c>
      <c r="Q46" s="672"/>
      <c r="R46" s="672"/>
      <c r="S46" s="11" t="s">
        <v>165</v>
      </c>
      <c r="T46" s="672"/>
      <c r="U46" s="672"/>
      <c r="V46" s="11" t="s">
        <v>166</v>
      </c>
      <c r="W46" s="11"/>
      <c r="X46" s="11"/>
      <c r="Y46" s="11"/>
      <c r="Z46" s="11"/>
      <c r="AA46" s="11"/>
      <c r="AB46" s="11"/>
      <c r="AC46" s="11"/>
      <c r="AD46" s="11"/>
      <c r="AE46" s="11"/>
      <c r="AF46" s="12"/>
    </row>
    <row r="47" spans="1:32">
      <c r="A47" s="19"/>
      <c r="B47" s="11"/>
      <c r="C47" s="11"/>
      <c r="D47" s="11"/>
      <c r="E47" s="11"/>
      <c r="F47" s="11"/>
      <c r="G47" s="11"/>
      <c r="H47" s="11"/>
      <c r="I47" s="11"/>
      <c r="J47" s="11"/>
      <c r="K47" s="11"/>
      <c r="L47" s="68"/>
      <c r="M47" s="68"/>
      <c r="N47" s="68"/>
      <c r="O47" s="68"/>
      <c r="P47" s="11"/>
      <c r="Q47" s="68"/>
      <c r="R47" s="68"/>
      <c r="S47" s="11"/>
      <c r="T47" s="68"/>
      <c r="U47" s="68"/>
      <c r="V47" s="11"/>
      <c r="W47" s="11"/>
      <c r="X47" s="11"/>
      <c r="Y47" s="11"/>
      <c r="Z47" s="11"/>
      <c r="AA47" s="11"/>
      <c r="AB47" s="11"/>
      <c r="AC47" s="11"/>
      <c r="AD47" s="11"/>
      <c r="AE47" s="11"/>
      <c r="AF47" s="12"/>
    </row>
    <row r="48" spans="1:32">
      <c r="A48" s="19"/>
      <c r="B48" s="11"/>
      <c r="C48" s="11"/>
      <c r="D48" s="11"/>
      <c r="E48" s="11"/>
      <c r="F48" s="11"/>
      <c r="G48" s="11"/>
      <c r="H48" s="11"/>
      <c r="I48" s="11"/>
      <c r="J48" s="11"/>
      <c r="K48" s="11"/>
      <c r="L48" s="11"/>
      <c r="M48" s="11"/>
      <c r="N48" s="672" t="s">
        <v>55</v>
      </c>
      <c r="O48" s="672"/>
      <c r="P48" s="672"/>
      <c r="Q48" s="672" t="str">
        <f>IF(OR(検査等実施伺!$K$33="✓",検査等実施伺!$K$35="✓",),検査等実施伺!I27,"")</f>
        <v>管理検査監　飯島　昭</v>
      </c>
      <c r="R48" s="672"/>
      <c r="S48" s="672"/>
      <c r="T48" s="672"/>
      <c r="U48" s="672"/>
      <c r="V48" s="672"/>
      <c r="W48" s="672"/>
      <c r="X48" s="672"/>
      <c r="Y48" s="672"/>
      <c r="Z48" s="672"/>
      <c r="AA48" s="672"/>
      <c r="AB48" s="672"/>
      <c r="AC48" s="672"/>
      <c r="AD48" s="672"/>
      <c r="AE48" s="67" t="s">
        <v>275</v>
      </c>
      <c r="AF48" s="12"/>
    </row>
    <row r="49" spans="1:32">
      <c r="A49" s="19"/>
      <c r="B49" s="11" t="s">
        <v>306</v>
      </c>
      <c r="C49" s="11"/>
      <c r="D49" s="11"/>
      <c r="E49" s="11"/>
      <c r="F49" s="11"/>
      <c r="G49" s="11"/>
      <c r="H49" s="11"/>
      <c r="I49" s="20"/>
      <c r="J49" s="20"/>
      <c r="K49" s="20"/>
      <c r="L49" s="20"/>
      <c r="M49" s="20"/>
      <c r="N49" s="20"/>
      <c r="O49" s="20"/>
      <c r="P49" s="20"/>
      <c r="Q49" s="20"/>
      <c r="R49" s="20"/>
      <c r="S49" s="20"/>
      <c r="T49" s="20"/>
      <c r="U49" s="20"/>
      <c r="V49" s="20"/>
      <c r="W49" s="20"/>
      <c r="X49" s="20"/>
      <c r="Y49" s="20"/>
      <c r="Z49" s="20"/>
      <c r="AA49" s="20"/>
      <c r="AB49" s="20"/>
      <c r="AC49" s="20"/>
      <c r="AD49" s="20"/>
      <c r="AE49" s="20"/>
      <c r="AF49" s="21"/>
    </row>
    <row r="50" spans="1:32">
      <c r="A50" s="22"/>
      <c r="B50" s="23"/>
      <c r="C50" s="23"/>
      <c r="D50" s="23"/>
      <c r="E50" s="23"/>
      <c r="F50" s="23"/>
      <c r="G50" s="23"/>
      <c r="H50" s="23"/>
      <c r="I50" s="24"/>
      <c r="J50" s="24"/>
      <c r="K50" s="24"/>
      <c r="L50" s="24"/>
      <c r="M50" s="24"/>
      <c r="N50" s="24"/>
      <c r="O50" s="24"/>
      <c r="P50" s="24"/>
      <c r="Q50" s="24"/>
      <c r="R50" s="24"/>
      <c r="S50" s="24"/>
      <c r="T50" s="24"/>
      <c r="U50" s="24"/>
      <c r="V50" s="24"/>
      <c r="W50" s="24"/>
      <c r="X50" s="24"/>
      <c r="Y50" s="24"/>
      <c r="Z50" s="24"/>
      <c r="AA50" s="24"/>
      <c r="AB50" s="24"/>
      <c r="AC50" s="24"/>
      <c r="AD50" s="24"/>
      <c r="AE50" s="24"/>
      <c r="AF50" s="25"/>
    </row>
    <row r="51" spans="1:32">
      <c r="A51" s="347" t="s">
        <v>178</v>
      </c>
      <c r="B51" s="348"/>
      <c r="C51" s="348"/>
      <c r="D51" s="348"/>
      <c r="E51" s="348"/>
      <c r="F51" s="331"/>
      <c r="G51" s="243"/>
      <c r="H51" s="243"/>
      <c r="I51" s="243"/>
      <c r="J51" s="243"/>
      <c r="K51" s="243"/>
      <c r="L51" s="243"/>
      <c r="M51" s="243"/>
      <c r="N51" s="243"/>
      <c r="O51" s="243"/>
      <c r="P51" s="243"/>
      <c r="Q51" s="243"/>
      <c r="R51" s="243"/>
      <c r="S51" s="243"/>
      <c r="T51" s="243"/>
      <c r="U51" s="243"/>
      <c r="V51" s="243"/>
      <c r="W51" s="243"/>
      <c r="X51" s="243"/>
      <c r="Y51" s="243"/>
      <c r="Z51" s="243"/>
      <c r="AA51" s="243"/>
      <c r="AB51" s="243"/>
      <c r="AC51" s="243"/>
      <c r="AD51" s="243"/>
      <c r="AE51" s="243"/>
      <c r="AF51" s="244"/>
    </row>
    <row r="52" spans="1:32">
      <c r="A52" s="332"/>
      <c r="B52" s="349"/>
      <c r="C52" s="349"/>
      <c r="D52" s="349"/>
      <c r="E52" s="349"/>
      <c r="F52" s="333"/>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7"/>
    </row>
    <row r="53" spans="1:32">
      <c r="A53" s="334"/>
      <c r="B53" s="350"/>
      <c r="C53" s="350"/>
      <c r="D53" s="350"/>
      <c r="E53" s="350"/>
      <c r="F53" s="335"/>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50"/>
    </row>
  </sheetData>
  <mergeCells count="98">
    <mergeCell ref="N1:P2"/>
    <mergeCell ref="Z1:AC2"/>
    <mergeCell ref="AD1:AF2"/>
    <mergeCell ref="Z3:AC5"/>
    <mergeCell ref="AD3:AF5"/>
    <mergeCell ref="Q1:S2"/>
    <mergeCell ref="T1:V2"/>
    <mergeCell ref="W1:Y2"/>
    <mergeCell ref="Q3:S5"/>
    <mergeCell ref="T3:V5"/>
    <mergeCell ref="W3:Y5"/>
    <mergeCell ref="N3:P5"/>
    <mergeCell ref="A1:A5"/>
    <mergeCell ref="B1:D2"/>
    <mergeCell ref="E1:G2"/>
    <mergeCell ref="H1:J2"/>
    <mergeCell ref="K1:M2"/>
    <mergeCell ref="B3:D5"/>
    <mergeCell ref="E3:G5"/>
    <mergeCell ref="H3:J5"/>
    <mergeCell ref="K3:M5"/>
    <mergeCell ref="A8:H8"/>
    <mergeCell ref="I8:AF8"/>
    <mergeCell ref="A9:H9"/>
    <mergeCell ref="I9:AF9"/>
    <mergeCell ref="A10:H10"/>
    <mergeCell ref="I10:P10"/>
    <mergeCell ref="T10:AA10"/>
    <mergeCell ref="A11:H11"/>
    <mergeCell ref="A12:H12"/>
    <mergeCell ref="I12:AF12"/>
    <mergeCell ref="A13:H13"/>
    <mergeCell ref="I13:AF13"/>
    <mergeCell ref="I11:P11"/>
    <mergeCell ref="Q11:X11"/>
    <mergeCell ref="Y11:AF11"/>
    <mergeCell ref="A14:H14"/>
    <mergeCell ref="I14:AF14"/>
    <mergeCell ref="A15:H15"/>
    <mergeCell ref="A16:H16"/>
    <mergeCell ref="I16:AF16"/>
    <mergeCell ref="I15:P15"/>
    <mergeCell ref="Q15:X15"/>
    <mergeCell ref="Y15:AF15"/>
    <mergeCell ref="A21:H21"/>
    <mergeCell ref="Y21:AF21"/>
    <mergeCell ref="I21:X21"/>
    <mergeCell ref="A17:H17"/>
    <mergeCell ref="I17:AF17"/>
    <mergeCell ref="A18:H18"/>
    <mergeCell ref="I18:AF18"/>
    <mergeCell ref="A19:H19"/>
    <mergeCell ref="I19:P19"/>
    <mergeCell ref="Q19:X19"/>
    <mergeCell ref="Y19:AF19"/>
    <mergeCell ref="A35:H35"/>
    <mergeCell ref="I35:X35"/>
    <mergeCell ref="Q22:AF22"/>
    <mergeCell ref="Q23:Y23"/>
    <mergeCell ref="Z23:AF23"/>
    <mergeCell ref="A51:F53"/>
    <mergeCell ref="G51:AF53"/>
    <mergeCell ref="A42:AF43"/>
    <mergeCell ref="A33:F34"/>
    <mergeCell ref="G33:AF34"/>
    <mergeCell ref="A36:F36"/>
    <mergeCell ref="G36:Q36"/>
    <mergeCell ref="R36:W36"/>
    <mergeCell ref="X36:AF36"/>
    <mergeCell ref="A37:F38"/>
    <mergeCell ref="G37:AF38"/>
    <mergeCell ref="A39:F40"/>
    <mergeCell ref="G39:AF40"/>
    <mergeCell ref="A41:H41"/>
    <mergeCell ref="I41:X41"/>
    <mergeCell ref="Y41:AF41"/>
    <mergeCell ref="A6:V7"/>
    <mergeCell ref="W6:Y7"/>
    <mergeCell ref="Z6:AF7"/>
    <mergeCell ref="Y35:AF35"/>
    <mergeCell ref="A31:F32"/>
    <mergeCell ref="G31:AF32"/>
    <mergeCell ref="A24:P27"/>
    <mergeCell ref="Q24:Y27"/>
    <mergeCell ref="Z24:AF27"/>
    <mergeCell ref="A29:AF30"/>
    <mergeCell ref="A28:H28"/>
    <mergeCell ref="I28:X28"/>
    <mergeCell ref="Y28:AF28"/>
    <mergeCell ref="A20:H20"/>
    <mergeCell ref="I20:AF20"/>
    <mergeCell ref="A22:P23"/>
    <mergeCell ref="L46:M46"/>
    <mergeCell ref="N46:O46"/>
    <mergeCell ref="Q46:R46"/>
    <mergeCell ref="T46:U46"/>
    <mergeCell ref="N48:P48"/>
    <mergeCell ref="Q48:AD48"/>
  </mergeCells>
  <phoneticPr fontId="2"/>
  <dataValidations count="1">
    <dataValidation type="list" allowBlank="1" showInputMessage="1" showErrorMessage="1" sqref="H1:J2">
      <formula1>"検査監,検査官"</formula1>
    </dataValidation>
  </dataValidations>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0"/>
  </sheetPr>
  <dimension ref="A1:AF51"/>
  <sheetViews>
    <sheetView showGridLines="0" showZeros="0" view="pageBreakPreview" zoomScale="85" zoomScaleNormal="85" zoomScaleSheetLayoutView="85" workbookViewId="0">
      <selection activeCell="H1" sqref="H1:J2"/>
    </sheetView>
  </sheetViews>
  <sheetFormatPr defaultColWidth="3" defaultRowHeight="13.5"/>
  <cols>
    <col min="1" max="16384" width="3" style="3"/>
  </cols>
  <sheetData>
    <row r="1" spans="1:32" ht="13.5" customHeight="1">
      <c r="A1" s="294" t="s">
        <v>63</v>
      </c>
      <c r="B1" s="287" t="s">
        <v>64</v>
      </c>
      <c r="C1" s="287"/>
      <c r="D1" s="287"/>
      <c r="E1" s="299" t="s">
        <v>65</v>
      </c>
      <c r="F1" s="287"/>
      <c r="G1" s="287"/>
      <c r="H1" s="251" t="str">
        <f>検査等実施伺!H1</f>
        <v>検査監</v>
      </c>
      <c r="I1" s="252"/>
      <c r="J1" s="253"/>
      <c r="K1" s="269" t="s">
        <v>66</v>
      </c>
      <c r="L1" s="270"/>
      <c r="M1" s="271"/>
      <c r="N1" s="269" t="s">
        <v>67</v>
      </c>
      <c r="O1" s="270"/>
      <c r="P1" s="271"/>
      <c r="Q1" s="269" t="s">
        <v>68</v>
      </c>
      <c r="R1" s="270"/>
      <c r="S1" s="271"/>
      <c r="T1" s="269" t="s">
        <v>103</v>
      </c>
      <c r="U1" s="270"/>
      <c r="V1" s="271"/>
      <c r="W1" s="287" t="s">
        <v>70</v>
      </c>
      <c r="X1" s="287"/>
      <c r="Y1" s="287"/>
      <c r="Z1" s="287" t="s">
        <v>126</v>
      </c>
      <c r="AA1" s="287"/>
      <c r="AB1" s="287"/>
      <c r="AC1" s="287"/>
      <c r="AD1" s="287"/>
      <c r="AE1" s="287"/>
      <c r="AF1" s="287"/>
    </row>
    <row r="2" spans="1:32">
      <c r="A2" s="294"/>
      <c r="B2" s="287"/>
      <c r="C2" s="287"/>
      <c r="D2" s="287"/>
      <c r="E2" s="287"/>
      <c r="F2" s="287"/>
      <c r="G2" s="287"/>
      <c r="H2" s="254"/>
      <c r="I2" s="255"/>
      <c r="J2" s="256"/>
      <c r="K2" s="272"/>
      <c r="L2" s="273"/>
      <c r="M2" s="274"/>
      <c r="N2" s="272"/>
      <c r="O2" s="273"/>
      <c r="P2" s="274"/>
      <c r="Q2" s="272"/>
      <c r="R2" s="273"/>
      <c r="S2" s="274"/>
      <c r="T2" s="272"/>
      <c r="U2" s="273"/>
      <c r="V2" s="274"/>
      <c r="W2" s="287"/>
      <c r="X2" s="287"/>
      <c r="Y2" s="287"/>
      <c r="Z2" s="287"/>
      <c r="AA2" s="287"/>
      <c r="AB2" s="287"/>
      <c r="AC2" s="287"/>
      <c r="AD2" s="287"/>
      <c r="AE2" s="287"/>
      <c r="AF2" s="287"/>
    </row>
    <row r="3" spans="1:32" ht="13.5" customHeight="1">
      <c r="A3" s="294"/>
      <c r="B3" s="275" t="s">
        <v>205</v>
      </c>
      <c r="C3" s="275"/>
      <c r="D3" s="275"/>
      <c r="E3" s="276" t="s">
        <v>205</v>
      </c>
      <c r="F3" s="277"/>
      <c r="G3" s="278"/>
      <c r="H3" s="275"/>
      <c r="I3" s="275"/>
      <c r="J3" s="275"/>
      <c r="K3" s="275" t="str">
        <f>IF(データ!Q14=0," ",データ!Q14)</f>
        <v xml:space="preserve"> </v>
      </c>
      <c r="L3" s="275"/>
      <c r="M3" s="275"/>
      <c r="N3" s="275" t="str">
        <f>IF(データ!U14=0," ",データ!U14)</f>
        <v xml:space="preserve"> </v>
      </c>
      <c r="O3" s="275"/>
      <c r="P3" s="275"/>
      <c r="Q3" s="275"/>
      <c r="R3" s="275"/>
      <c r="S3" s="275"/>
      <c r="T3" s="275"/>
      <c r="U3" s="275"/>
      <c r="V3" s="275"/>
      <c r="W3" s="275"/>
      <c r="X3" s="275"/>
      <c r="Y3" s="275"/>
      <c r="Z3" s="275"/>
      <c r="AA3" s="275"/>
      <c r="AB3" s="275"/>
      <c r="AC3" s="275"/>
      <c r="AD3" s="275"/>
      <c r="AE3" s="275"/>
      <c r="AF3" s="275"/>
    </row>
    <row r="4" spans="1:32" ht="13.5" customHeight="1">
      <c r="A4" s="294"/>
      <c r="B4" s="275"/>
      <c r="C4" s="275"/>
      <c r="D4" s="275"/>
      <c r="E4" s="279"/>
      <c r="F4" s="280"/>
      <c r="G4" s="281"/>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2" ht="13.5" customHeight="1">
      <c r="A5" s="294"/>
      <c r="B5" s="275"/>
      <c r="C5" s="275"/>
      <c r="D5" s="275"/>
      <c r="E5" s="282"/>
      <c r="F5" s="283"/>
      <c r="G5" s="284"/>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row>
    <row r="6" spans="1:32" ht="13.5" customHeight="1">
      <c r="A6" s="263" t="s">
        <v>348</v>
      </c>
      <c r="B6" s="264"/>
      <c r="C6" s="264"/>
      <c r="D6" s="264"/>
      <c r="E6" s="264"/>
      <c r="F6" s="264"/>
      <c r="G6" s="264"/>
      <c r="H6" s="264"/>
      <c r="I6" s="264"/>
      <c r="J6" s="264"/>
      <c r="K6" s="264"/>
      <c r="L6" s="264"/>
      <c r="M6" s="264"/>
      <c r="N6" s="264"/>
      <c r="O6" s="264"/>
      <c r="P6" s="264"/>
      <c r="Q6" s="264"/>
      <c r="R6" s="264"/>
      <c r="S6" s="264"/>
      <c r="T6" s="264"/>
      <c r="U6" s="264"/>
      <c r="V6" s="264"/>
      <c r="W6" s="251" t="s">
        <v>78</v>
      </c>
      <c r="X6" s="252"/>
      <c r="Y6" s="253"/>
      <c r="Z6" s="257" t="s">
        <v>333</v>
      </c>
      <c r="AA6" s="258"/>
      <c r="AB6" s="258"/>
      <c r="AC6" s="258"/>
      <c r="AD6" s="258"/>
      <c r="AE6" s="258"/>
      <c r="AF6" s="259"/>
    </row>
    <row r="7" spans="1:32" ht="13.5" customHeight="1">
      <c r="A7" s="265"/>
      <c r="B7" s="266"/>
      <c r="C7" s="266"/>
      <c r="D7" s="266"/>
      <c r="E7" s="266"/>
      <c r="F7" s="266"/>
      <c r="G7" s="266"/>
      <c r="H7" s="266"/>
      <c r="I7" s="266"/>
      <c r="J7" s="266"/>
      <c r="K7" s="266"/>
      <c r="L7" s="266"/>
      <c r="M7" s="266"/>
      <c r="N7" s="266"/>
      <c r="O7" s="266"/>
      <c r="P7" s="266"/>
      <c r="Q7" s="266"/>
      <c r="R7" s="266"/>
      <c r="S7" s="266"/>
      <c r="T7" s="266"/>
      <c r="U7" s="266"/>
      <c r="V7" s="266"/>
      <c r="W7" s="254"/>
      <c r="X7" s="255"/>
      <c r="Y7" s="256"/>
      <c r="Z7" s="260"/>
      <c r="AA7" s="261"/>
      <c r="AB7" s="261"/>
      <c r="AC7" s="261"/>
      <c r="AD7" s="261"/>
      <c r="AE7" s="261"/>
      <c r="AF7" s="262"/>
    </row>
    <row r="8" spans="1:32">
      <c r="A8" s="267" t="s">
        <v>15</v>
      </c>
      <c r="B8" s="267"/>
      <c r="C8" s="267"/>
      <c r="D8" s="267"/>
      <c r="E8" s="267"/>
      <c r="F8" s="267"/>
      <c r="G8" s="267"/>
      <c r="H8" s="267"/>
      <c r="I8" s="288" t="str">
        <f>IF(検査等実施伺!$K$37="✓",検査等実施伺!I10,"")</f>
        <v/>
      </c>
      <c r="J8" s="289"/>
      <c r="K8" s="289"/>
      <c r="L8" s="289"/>
      <c r="M8" s="289"/>
      <c r="N8" s="289"/>
      <c r="O8" s="289"/>
      <c r="P8" s="289"/>
      <c r="Q8" s="289"/>
      <c r="R8" s="289"/>
      <c r="S8" s="289"/>
      <c r="T8" s="289"/>
      <c r="U8" s="289"/>
      <c r="V8" s="289"/>
      <c r="W8" s="289"/>
      <c r="X8" s="289"/>
      <c r="Y8" s="289"/>
      <c r="Z8" s="289"/>
      <c r="AA8" s="289"/>
      <c r="AB8" s="289"/>
      <c r="AC8" s="289"/>
      <c r="AD8" s="289"/>
      <c r="AE8" s="289"/>
      <c r="AF8" s="290"/>
    </row>
    <row r="9" spans="1:32">
      <c r="A9" s="267" t="s">
        <v>129</v>
      </c>
      <c r="B9" s="267"/>
      <c r="C9" s="267"/>
      <c r="D9" s="267"/>
      <c r="E9" s="267"/>
      <c r="F9" s="267"/>
      <c r="G9" s="267"/>
      <c r="H9" s="267"/>
      <c r="I9" s="288" t="str">
        <f>IF(検査等実施伺!$K$37="✓",検査等実施伺!I11,"")</f>
        <v/>
      </c>
      <c r="J9" s="289"/>
      <c r="K9" s="289"/>
      <c r="L9" s="289"/>
      <c r="M9" s="289"/>
      <c r="N9" s="289"/>
      <c r="O9" s="289"/>
      <c r="P9" s="289"/>
      <c r="Q9" s="289"/>
      <c r="R9" s="289"/>
      <c r="S9" s="289"/>
      <c r="T9" s="289"/>
      <c r="U9" s="289"/>
      <c r="V9" s="289"/>
      <c r="W9" s="289"/>
      <c r="X9" s="289"/>
      <c r="Y9" s="289"/>
      <c r="Z9" s="289"/>
      <c r="AA9" s="289"/>
      <c r="AB9" s="289"/>
      <c r="AC9" s="289"/>
      <c r="AD9" s="289"/>
      <c r="AE9" s="289"/>
      <c r="AF9" s="290"/>
    </row>
    <row r="10" spans="1:32">
      <c r="A10" s="697" t="s">
        <v>84</v>
      </c>
      <c r="B10" s="698"/>
      <c r="C10" s="698"/>
      <c r="D10" s="698"/>
      <c r="E10" s="698"/>
      <c r="F10" s="698"/>
      <c r="G10" s="698"/>
      <c r="H10" s="699"/>
      <c r="I10" s="293" t="str">
        <f>IF(検査等実施伺!$K$37="✓",検査等実施伺!I12,"")</f>
        <v/>
      </c>
      <c r="J10" s="292"/>
      <c r="K10" s="292"/>
      <c r="L10" s="292"/>
      <c r="M10" s="292"/>
      <c r="N10" s="292"/>
      <c r="O10" s="292"/>
      <c r="P10" s="292"/>
      <c r="Q10" s="44"/>
      <c r="R10" s="46" t="str">
        <f>IF(T10="","","～")</f>
        <v/>
      </c>
      <c r="S10" s="46"/>
      <c r="T10" s="292" t="str">
        <f>IF(検査等実施伺!$K$37="✓",検査等実施伺!T12,"")</f>
        <v/>
      </c>
      <c r="U10" s="292"/>
      <c r="V10" s="292"/>
      <c r="W10" s="292"/>
      <c r="X10" s="292"/>
      <c r="Y10" s="292"/>
      <c r="Z10" s="292"/>
      <c r="AA10" s="292"/>
      <c r="AB10" s="44"/>
      <c r="AC10" s="44"/>
      <c r="AD10" s="44"/>
      <c r="AE10" s="44"/>
      <c r="AF10" s="45"/>
    </row>
    <row r="11" spans="1:32">
      <c r="A11" s="697" t="s">
        <v>56</v>
      </c>
      <c r="B11" s="698"/>
      <c r="C11" s="698"/>
      <c r="D11" s="698"/>
      <c r="E11" s="698"/>
      <c r="F11" s="698"/>
      <c r="G11" s="698"/>
      <c r="H11" s="699"/>
      <c r="I11" s="293" t="str">
        <f>IF(検査等実施伺!$K$37="✓",検査等実施伺!I13,"")</f>
        <v/>
      </c>
      <c r="J11" s="292"/>
      <c r="K11" s="292"/>
      <c r="L11" s="292"/>
      <c r="M11" s="292"/>
      <c r="N11" s="292"/>
      <c r="O11" s="292"/>
      <c r="P11" s="292"/>
      <c r="Q11" s="292"/>
      <c r="R11" s="292"/>
      <c r="S11" s="292"/>
      <c r="T11" s="292"/>
      <c r="U11" s="292"/>
      <c r="V11" s="292"/>
      <c r="W11" s="292"/>
      <c r="X11" s="292"/>
      <c r="Y11" s="292"/>
      <c r="Z11" s="292"/>
      <c r="AA11" s="292"/>
      <c r="AB11" s="292"/>
      <c r="AC11" s="292"/>
      <c r="AD11" s="292"/>
      <c r="AE11" s="292"/>
      <c r="AF11" s="355"/>
    </row>
    <row r="12" spans="1:32">
      <c r="A12" s="697" t="s">
        <v>240</v>
      </c>
      <c r="B12" s="698"/>
      <c r="C12" s="698"/>
      <c r="D12" s="698"/>
      <c r="E12" s="698"/>
      <c r="F12" s="698"/>
      <c r="G12" s="698"/>
      <c r="H12" s="699"/>
      <c r="I12" s="700" t="str">
        <f>IF(検査等実施伺!$K$37="✓",検査等実施伺!I14,"")</f>
        <v/>
      </c>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2"/>
    </row>
    <row r="13" spans="1:32">
      <c r="A13" s="697" t="s">
        <v>288</v>
      </c>
      <c r="B13" s="698"/>
      <c r="C13" s="698"/>
      <c r="D13" s="698"/>
      <c r="E13" s="698"/>
      <c r="F13" s="698"/>
      <c r="G13" s="698"/>
      <c r="H13" s="699"/>
      <c r="I13" s="700" t="str">
        <f>IF(検査等実施伺!$K$37="✓",検査等実施伺!I15,"")</f>
        <v/>
      </c>
      <c r="J13" s="701"/>
      <c r="K13" s="701"/>
      <c r="L13" s="701"/>
      <c r="M13" s="701"/>
      <c r="N13" s="701"/>
      <c r="O13" s="701"/>
      <c r="P13" s="701"/>
      <c r="Q13" s="701"/>
      <c r="R13" s="701"/>
      <c r="S13" s="701"/>
      <c r="T13" s="701"/>
      <c r="U13" s="701"/>
      <c r="V13" s="701"/>
      <c r="W13" s="701"/>
      <c r="X13" s="701"/>
      <c r="Y13" s="701"/>
      <c r="Z13" s="701"/>
      <c r="AA13" s="701"/>
      <c r="AB13" s="701"/>
      <c r="AC13" s="701"/>
      <c r="AD13" s="701"/>
      <c r="AE13" s="701"/>
      <c r="AF13" s="702"/>
    </row>
    <row r="14" spans="1:32">
      <c r="A14" s="697" t="s">
        <v>57</v>
      </c>
      <c r="B14" s="698"/>
      <c r="C14" s="698"/>
      <c r="D14" s="698"/>
      <c r="E14" s="698"/>
      <c r="F14" s="698"/>
      <c r="G14" s="698"/>
      <c r="H14" s="699"/>
      <c r="I14" s="288" t="str">
        <f>IF(検査等実施伺!$K$37="✓",検査等実施伺!I16,"")</f>
        <v/>
      </c>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90"/>
    </row>
    <row r="15" spans="1:32">
      <c r="A15" s="697" t="s">
        <v>239</v>
      </c>
      <c r="B15" s="698"/>
      <c r="C15" s="698"/>
      <c r="D15" s="698"/>
      <c r="E15" s="698"/>
      <c r="F15" s="698"/>
      <c r="G15" s="698"/>
      <c r="H15" s="699"/>
      <c r="I15" s="293" t="str">
        <f>IF(検査等実施伺!$K$37="✓",検査等実施伺!I17,"")</f>
        <v/>
      </c>
      <c r="J15" s="292"/>
      <c r="K15" s="292"/>
      <c r="L15" s="292"/>
      <c r="M15" s="292"/>
      <c r="N15" s="292"/>
      <c r="O15" s="292"/>
      <c r="P15" s="292"/>
      <c r="Q15" s="292"/>
      <c r="R15" s="292"/>
      <c r="S15" s="292"/>
      <c r="T15" s="292"/>
      <c r="U15" s="292"/>
      <c r="V15" s="292"/>
      <c r="W15" s="292"/>
      <c r="X15" s="292"/>
      <c r="Y15" s="292"/>
      <c r="Z15" s="292"/>
      <c r="AA15" s="292"/>
      <c r="AB15" s="292"/>
      <c r="AC15" s="292"/>
      <c r="AD15" s="292"/>
      <c r="AE15" s="292"/>
      <c r="AF15" s="355"/>
    </row>
    <row r="16" spans="1:32">
      <c r="A16" s="267" t="s">
        <v>194</v>
      </c>
      <c r="B16" s="267"/>
      <c r="C16" s="267"/>
      <c r="D16" s="267"/>
      <c r="E16" s="267"/>
      <c r="F16" s="267"/>
      <c r="G16" s="267"/>
      <c r="H16" s="267"/>
      <c r="I16" s="293" t="str">
        <f>IF(検査等実施伺!$K$37="✓",検査等実施伺!I18,"")</f>
        <v/>
      </c>
      <c r="J16" s="292"/>
      <c r="K16" s="292"/>
      <c r="L16" s="292"/>
      <c r="M16" s="292"/>
      <c r="N16" s="292"/>
      <c r="O16" s="292"/>
      <c r="P16" s="292"/>
      <c r="Q16" s="750"/>
      <c r="R16" s="750"/>
      <c r="S16" s="750"/>
      <c r="T16" s="750"/>
      <c r="U16" s="750"/>
      <c r="V16" s="750"/>
      <c r="W16" s="750"/>
      <c r="X16" s="750"/>
      <c r="Y16" s="292"/>
      <c r="Z16" s="292"/>
      <c r="AA16" s="292"/>
      <c r="AB16" s="292"/>
      <c r="AC16" s="292"/>
      <c r="AD16" s="292"/>
      <c r="AE16" s="292"/>
      <c r="AF16" s="355"/>
    </row>
    <row r="17" spans="1:32">
      <c r="A17" s="16"/>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8"/>
    </row>
    <row r="18" spans="1:32">
      <c r="A18" s="19" t="s">
        <v>195</v>
      </c>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2"/>
    </row>
    <row r="19" spans="1:32">
      <c r="A19" s="19"/>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2"/>
    </row>
    <row r="20" spans="1:32">
      <c r="A20" s="19"/>
      <c r="B20" s="11"/>
      <c r="C20" s="11"/>
      <c r="D20" s="11"/>
      <c r="E20" s="11"/>
      <c r="F20" s="11"/>
      <c r="G20" s="11"/>
      <c r="H20" s="11"/>
      <c r="I20" s="11"/>
      <c r="J20" s="11"/>
      <c r="K20" s="11"/>
      <c r="L20" s="672" t="s">
        <v>341</v>
      </c>
      <c r="M20" s="672"/>
      <c r="N20" s="672"/>
      <c r="O20" s="672"/>
      <c r="P20" s="11" t="s">
        <v>164</v>
      </c>
      <c r="Q20" s="672"/>
      <c r="R20" s="672"/>
      <c r="S20" s="11" t="s">
        <v>165</v>
      </c>
      <c r="T20" s="672"/>
      <c r="U20" s="672"/>
      <c r="V20" s="11" t="s">
        <v>166</v>
      </c>
      <c r="W20" s="11"/>
      <c r="X20" s="11"/>
      <c r="Y20" s="11"/>
      <c r="Z20" s="11"/>
      <c r="AA20" s="11"/>
      <c r="AB20" s="11"/>
      <c r="AC20" s="11"/>
      <c r="AD20" s="11"/>
      <c r="AE20" s="11"/>
      <c r="AF20" s="12"/>
    </row>
    <row r="21" spans="1:32">
      <c r="A21" s="19"/>
      <c r="B21" s="11"/>
      <c r="C21" s="11"/>
      <c r="D21" s="11"/>
      <c r="E21" s="11"/>
      <c r="F21" s="11"/>
      <c r="G21" s="11"/>
      <c r="H21" s="11"/>
      <c r="I21" s="11"/>
      <c r="J21" s="11"/>
      <c r="K21" s="11"/>
      <c r="L21" s="68"/>
      <c r="M21" s="68"/>
      <c r="N21" s="68"/>
      <c r="O21" s="68"/>
      <c r="P21" s="11"/>
      <c r="Q21" s="68"/>
      <c r="R21" s="68"/>
      <c r="S21" s="11"/>
      <c r="T21" s="68"/>
      <c r="U21" s="68"/>
      <c r="V21" s="11"/>
      <c r="W21" s="11"/>
      <c r="X21" s="11"/>
      <c r="Y21" s="11"/>
      <c r="Z21" s="11"/>
      <c r="AA21" s="11"/>
      <c r="AB21" s="11"/>
      <c r="AC21" s="11"/>
      <c r="AD21" s="11"/>
      <c r="AE21" s="11"/>
      <c r="AF21" s="12"/>
    </row>
    <row r="22" spans="1:32">
      <c r="A22" s="19"/>
      <c r="B22" s="11"/>
      <c r="C22" s="11"/>
      <c r="D22" s="11"/>
      <c r="E22" s="11"/>
      <c r="F22" s="11"/>
      <c r="G22" s="11"/>
      <c r="H22" s="11"/>
      <c r="I22" s="11"/>
      <c r="J22" s="11"/>
      <c r="K22" s="11"/>
      <c r="L22" s="11"/>
      <c r="M22" s="11"/>
      <c r="N22" s="672" t="s">
        <v>55</v>
      </c>
      <c r="O22" s="672"/>
      <c r="P22" s="672"/>
      <c r="Q22" s="672" t="str">
        <f>IF(検査等実施伺!$K$37="✓",検査等実施伺!I27,"")</f>
        <v/>
      </c>
      <c r="R22" s="672"/>
      <c r="S22" s="672"/>
      <c r="T22" s="672"/>
      <c r="U22" s="672"/>
      <c r="V22" s="672"/>
      <c r="W22" s="672"/>
      <c r="X22" s="672"/>
      <c r="Y22" s="672"/>
      <c r="Z22" s="672"/>
      <c r="AA22" s="672"/>
      <c r="AB22" s="672"/>
      <c r="AC22" s="672"/>
      <c r="AD22" s="672"/>
      <c r="AE22" s="47" t="s">
        <v>275</v>
      </c>
      <c r="AF22" s="12"/>
    </row>
    <row r="23" spans="1:32">
      <c r="A23" s="19"/>
      <c r="B23" s="11" t="s">
        <v>306</v>
      </c>
      <c r="C23" s="11"/>
      <c r="D23" s="11"/>
      <c r="E23" s="11"/>
      <c r="F23" s="11"/>
      <c r="G23" s="11"/>
      <c r="H23" s="11"/>
      <c r="I23" s="20"/>
      <c r="J23" s="20"/>
      <c r="K23" s="20"/>
      <c r="L23" s="20"/>
      <c r="M23" s="20"/>
      <c r="N23" s="20"/>
      <c r="O23" s="20"/>
      <c r="P23" s="20"/>
      <c r="Q23" s="20"/>
      <c r="R23" s="20"/>
      <c r="S23" s="20"/>
      <c r="T23" s="20"/>
      <c r="U23" s="20"/>
      <c r="V23" s="20"/>
      <c r="W23" s="20"/>
      <c r="X23" s="20"/>
      <c r="Y23" s="20"/>
      <c r="Z23" s="20"/>
      <c r="AA23" s="20"/>
      <c r="AB23" s="20"/>
      <c r="AC23" s="20"/>
      <c r="AD23" s="20"/>
      <c r="AE23" s="20"/>
      <c r="AF23" s="21"/>
    </row>
    <row r="24" spans="1:32">
      <c r="A24" s="22"/>
      <c r="B24" s="23"/>
      <c r="C24" s="23"/>
      <c r="D24" s="23"/>
      <c r="E24" s="23"/>
      <c r="F24" s="23"/>
      <c r="G24" s="23"/>
      <c r="H24" s="23"/>
      <c r="I24" s="24"/>
      <c r="J24" s="24"/>
      <c r="K24" s="24"/>
      <c r="L24" s="24"/>
      <c r="M24" s="24"/>
      <c r="N24" s="24"/>
      <c r="O24" s="24"/>
      <c r="P24" s="24"/>
      <c r="Q24" s="24"/>
      <c r="R24" s="24"/>
      <c r="S24" s="24"/>
      <c r="T24" s="24"/>
      <c r="U24" s="24"/>
      <c r="V24" s="24"/>
      <c r="W24" s="24"/>
      <c r="X24" s="24"/>
      <c r="Y24" s="24"/>
      <c r="Z24" s="24"/>
      <c r="AA24" s="24"/>
      <c r="AB24" s="24"/>
      <c r="AC24" s="24"/>
      <c r="AD24" s="24"/>
      <c r="AE24" s="24"/>
      <c r="AF24" s="25"/>
    </row>
    <row r="25" spans="1:32">
      <c r="A25" s="251" t="s">
        <v>241</v>
      </c>
      <c r="B25" s="270"/>
      <c r="C25" s="270"/>
      <c r="D25" s="270"/>
      <c r="E25" s="270"/>
      <c r="F25" s="270"/>
      <c r="G25" s="270"/>
      <c r="H25" s="270"/>
      <c r="I25" s="270"/>
      <c r="J25" s="270"/>
      <c r="K25" s="270"/>
      <c r="L25" s="270"/>
      <c r="M25" s="270"/>
      <c r="N25" s="270"/>
      <c r="O25" s="270"/>
      <c r="P25" s="270"/>
      <c r="Q25" s="270"/>
      <c r="R25" s="270"/>
      <c r="S25" s="270"/>
      <c r="T25" s="270"/>
      <c r="U25" s="270"/>
      <c r="V25" s="270"/>
      <c r="W25" s="270"/>
      <c r="X25" s="270"/>
      <c r="Y25" s="270"/>
      <c r="Z25" s="270"/>
      <c r="AA25" s="270"/>
      <c r="AB25" s="270"/>
      <c r="AC25" s="270"/>
      <c r="AD25" s="270"/>
      <c r="AE25" s="270"/>
      <c r="AF25" s="271"/>
    </row>
    <row r="26" spans="1:32">
      <c r="A26" s="753"/>
      <c r="B26" s="754"/>
      <c r="C26" s="754"/>
      <c r="D26" s="754"/>
      <c r="E26" s="754"/>
      <c r="F26" s="754"/>
      <c r="G26" s="754"/>
      <c r="H26" s="754"/>
      <c r="I26" s="754"/>
      <c r="J26" s="754"/>
      <c r="K26" s="754"/>
      <c r="L26" s="754"/>
      <c r="M26" s="754"/>
      <c r="N26" s="754"/>
      <c r="O26" s="754"/>
      <c r="P26" s="754"/>
      <c r="Q26" s="754"/>
      <c r="R26" s="754"/>
      <c r="S26" s="754"/>
      <c r="T26" s="754"/>
      <c r="U26" s="754"/>
      <c r="V26" s="754"/>
      <c r="W26" s="754"/>
      <c r="X26" s="754"/>
      <c r="Y26" s="754"/>
      <c r="Z26" s="754"/>
      <c r="AA26" s="754"/>
      <c r="AB26" s="754"/>
      <c r="AC26" s="754"/>
      <c r="AD26" s="754"/>
      <c r="AE26" s="754"/>
      <c r="AF26" s="755"/>
    </row>
    <row r="27" spans="1:32">
      <c r="A27" s="753"/>
      <c r="B27" s="754"/>
      <c r="C27" s="754"/>
      <c r="D27" s="754"/>
      <c r="E27" s="754"/>
      <c r="F27" s="754"/>
      <c r="G27" s="754"/>
      <c r="H27" s="754"/>
      <c r="I27" s="754"/>
      <c r="J27" s="754"/>
      <c r="K27" s="754"/>
      <c r="L27" s="754"/>
      <c r="M27" s="754"/>
      <c r="N27" s="754"/>
      <c r="O27" s="754"/>
      <c r="P27" s="754"/>
      <c r="Q27" s="754"/>
      <c r="R27" s="754"/>
      <c r="S27" s="754"/>
      <c r="T27" s="754"/>
      <c r="U27" s="754"/>
      <c r="V27" s="754"/>
      <c r="W27" s="754"/>
      <c r="X27" s="754"/>
      <c r="Y27" s="754"/>
      <c r="Z27" s="754"/>
      <c r="AA27" s="754"/>
      <c r="AB27" s="754"/>
      <c r="AC27" s="754"/>
      <c r="AD27" s="754"/>
      <c r="AE27" s="754"/>
      <c r="AF27" s="755"/>
    </row>
    <row r="28" spans="1:32">
      <c r="A28" s="753"/>
      <c r="B28" s="754"/>
      <c r="C28" s="754"/>
      <c r="D28" s="754"/>
      <c r="E28" s="754"/>
      <c r="F28" s="754"/>
      <c r="G28" s="754"/>
      <c r="H28" s="754"/>
      <c r="I28" s="754"/>
      <c r="J28" s="754"/>
      <c r="K28" s="754"/>
      <c r="L28" s="754"/>
      <c r="M28" s="754"/>
      <c r="N28" s="754"/>
      <c r="O28" s="754"/>
      <c r="P28" s="754"/>
      <c r="Q28" s="754"/>
      <c r="R28" s="754"/>
      <c r="S28" s="754"/>
      <c r="T28" s="754"/>
      <c r="U28" s="754"/>
      <c r="V28" s="754"/>
      <c r="W28" s="754"/>
      <c r="X28" s="754"/>
      <c r="Y28" s="754"/>
      <c r="Z28" s="754"/>
      <c r="AA28" s="754"/>
      <c r="AB28" s="754"/>
      <c r="AC28" s="754"/>
      <c r="AD28" s="754"/>
      <c r="AE28" s="754"/>
      <c r="AF28" s="755"/>
    </row>
    <row r="29" spans="1:32">
      <c r="A29" s="753"/>
      <c r="B29" s="754"/>
      <c r="C29" s="754"/>
      <c r="D29" s="754"/>
      <c r="E29" s="754"/>
      <c r="F29" s="754"/>
      <c r="G29" s="754"/>
      <c r="H29" s="754"/>
      <c r="I29" s="754"/>
      <c r="J29" s="754"/>
      <c r="K29" s="754"/>
      <c r="L29" s="754"/>
      <c r="M29" s="754"/>
      <c r="N29" s="754"/>
      <c r="O29" s="754"/>
      <c r="P29" s="754"/>
      <c r="Q29" s="754"/>
      <c r="R29" s="754"/>
      <c r="S29" s="754"/>
      <c r="T29" s="754"/>
      <c r="U29" s="754"/>
      <c r="V29" s="754"/>
      <c r="W29" s="754"/>
      <c r="X29" s="754"/>
      <c r="Y29" s="754"/>
      <c r="Z29" s="754"/>
      <c r="AA29" s="754"/>
      <c r="AB29" s="754"/>
      <c r="AC29" s="754"/>
      <c r="AD29" s="754"/>
      <c r="AE29" s="754"/>
      <c r="AF29" s="755"/>
    </row>
    <row r="30" spans="1:32">
      <c r="A30" s="753"/>
      <c r="B30" s="754"/>
      <c r="C30" s="754"/>
      <c r="D30" s="754"/>
      <c r="E30" s="754"/>
      <c r="F30" s="754"/>
      <c r="G30" s="754"/>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754"/>
      <c r="AF30" s="755"/>
    </row>
    <row r="31" spans="1:32">
      <c r="A31" s="753"/>
      <c r="B31" s="754"/>
      <c r="C31" s="754"/>
      <c r="D31" s="754"/>
      <c r="E31" s="754"/>
      <c r="F31" s="754"/>
      <c r="G31" s="754"/>
      <c r="H31" s="754"/>
      <c r="I31" s="754"/>
      <c r="J31" s="754"/>
      <c r="K31" s="754"/>
      <c r="L31" s="754"/>
      <c r="M31" s="754"/>
      <c r="N31" s="754"/>
      <c r="O31" s="754"/>
      <c r="P31" s="754"/>
      <c r="Q31" s="754"/>
      <c r="R31" s="754"/>
      <c r="S31" s="754"/>
      <c r="T31" s="754"/>
      <c r="U31" s="754"/>
      <c r="V31" s="754"/>
      <c r="W31" s="754"/>
      <c r="X31" s="754"/>
      <c r="Y31" s="754"/>
      <c r="Z31" s="754"/>
      <c r="AA31" s="754"/>
      <c r="AB31" s="754"/>
      <c r="AC31" s="754"/>
      <c r="AD31" s="754"/>
      <c r="AE31" s="754"/>
      <c r="AF31" s="755"/>
    </row>
    <row r="32" spans="1:32">
      <c r="A32" s="753"/>
      <c r="B32" s="754"/>
      <c r="C32" s="754"/>
      <c r="D32" s="754"/>
      <c r="E32" s="754"/>
      <c r="F32" s="754"/>
      <c r="G32" s="754"/>
      <c r="H32" s="754"/>
      <c r="I32" s="754"/>
      <c r="J32" s="754"/>
      <c r="K32" s="754"/>
      <c r="L32" s="754"/>
      <c r="M32" s="754"/>
      <c r="N32" s="754"/>
      <c r="O32" s="754"/>
      <c r="P32" s="754"/>
      <c r="Q32" s="754"/>
      <c r="R32" s="754"/>
      <c r="S32" s="754"/>
      <c r="T32" s="754"/>
      <c r="U32" s="754"/>
      <c r="V32" s="754"/>
      <c r="W32" s="754"/>
      <c r="X32" s="754"/>
      <c r="Y32" s="754"/>
      <c r="Z32" s="754"/>
      <c r="AA32" s="754"/>
      <c r="AB32" s="754"/>
      <c r="AC32" s="754"/>
      <c r="AD32" s="754"/>
      <c r="AE32" s="754"/>
      <c r="AF32" s="755"/>
    </row>
    <row r="33" spans="1:32">
      <c r="A33" s="753"/>
      <c r="B33" s="754"/>
      <c r="C33" s="754"/>
      <c r="D33" s="754"/>
      <c r="E33" s="754"/>
      <c r="F33" s="754"/>
      <c r="G33" s="754"/>
      <c r="H33" s="754"/>
      <c r="I33" s="754"/>
      <c r="J33" s="754"/>
      <c r="K33" s="754"/>
      <c r="L33" s="754"/>
      <c r="M33" s="754"/>
      <c r="N33" s="754"/>
      <c r="O33" s="754"/>
      <c r="P33" s="754"/>
      <c r="Q33" s="754"/>
      <c r="R33" s="754"/>
      <c r="S33" s="754"/>
      <c r="T33" s="754"/>
      <c r="U33" s="754"/>
      <c r="V33" s="754"/>
      <c r="W33" s="754"/>
      <c r="X33" s="754"/>
      <c r="Y33" s="754"/>
      <c r="Z33" s="754"/>
      <c r="AA33" s="754"/>
      <c r="AB33" s="754"/>
      <c r="AC33" s="754"/>
      <c r="AD33" s="754"/>
      <c r="AE33" s="754"/>
      <c r="AF33" s="755"/>
    </row>
    <row r="34" spans="1:32">
      <c r="A34" s="753"/>
      <c r="B34" s="754"/>
      <c r="C34" s="754"/>
      <c r="D34" s="754"/>
      <c r="E34" s="754"/>
      <c r="F34" s="754"/>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754"/>
      <c r="AF34" s="755"/>
    </row>
    <row r="35" spans="1:32">
      <c r="A35" s="753"/>
      <c r="B35" s="754"/>
      <c r="C35" s="754"/>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754"/>
      <c r="AF35" s="755"/>
    </row>
    <row r="36" spans="1:32">
      <c r="A36" s="753"/>
      <c r="B36" s="754"/>
      <c r="C36" s="754"/>
      <c r="D36" s="754"/>
      <c r="E36" s="754"/>
      <c r="F36" s="754"/>
      <c r="G36" s="754"/>
      <c r="H36" s="754"/>
      <c r="I36" s="754"/>
      <c r="J36" s="754"/>
      <c r="K36" s="754"/>
      <c r="L36" s="754"/>
      <c r="M36" s="754"/>
      <c r="N36" s="754"/>
      <c r="O36" s="754"/>
      <c r="P36" s="754"/>
      <c r="Q36" s="754"/>
      <c r="R36" s="754"/>
      <c r="S36" s="754"/>
      <c r="T36" s="754"/>
      <c r="U36" s="754"/>
      <c r="V36" s="754"/>
      <c r="W36" s="754"/>
      <c r="X36" s="754"/>
      <c r="Y36" s="754"/>
      <c r="Z36" s="754"/>
      <c r="AA36" s="754"/>
      <c r="AB36" s="754"/>
      <c r="AC36" s="754"/>
      <c r="AD36" s="754"/>
      <c r="AE36" s="754"/>
      <c r="AF36" s="755"/>
    </row>
    <row r="37" spans="1:32">
      <c r="A37" s="753"/>
      <c r="B37" s="754"/>
      <c r="C37" s="754"/>
      <c r="D37" s="754"/>
      <c r="E37" s="754"/>
      <c r="F37" s="754"/>
      <c r="G37" s="754"/>
      <c r="H37" s="754"/>
      <c r="I37" s="754"/>
      <c r="J37" s="754"/>
      <c r="K37" s="754"/>
      <c r="L37" s="754"/>
      <c r="M37" s="754"/>
      <c r="N37" s="754"/>
      <c r="O37" s="754"/>
      <c r="P37" s="754"/>
      <c r="Q37" s="754"/>
      <c r="R37" s="754"/>
      <c r="S37" s="754"/>
      <c r="T37" s="754"/>
      <c r="U37" s="754"/>
      <c r="V37" s="754"/>
      <c r="W37" s="754"/>
      <c r="X37" s="754"/>
      <c r="Y37" s="754"/>
      <c r="Z37" s="754"/>
      <c r="AA37" s="754"/>
      <c r="AB37" s="754"/>
      <c r="AC37" s="754"/>
      <c r="AD37" s="754"/>
      <c r="AE37" s="754"/>
      <c r="AF37" s="755"/>
    </row>
    <row r="38" spans="1:32">
      <c r="A38" s="753"/>
      <c r="B38" s="754"/>
      <c r="C38" s="754"/>
      <c r="D38" s="754"/>
      <c r="E38" s="754"/>
      <c r="F38" s="754"/>
      <c r="G38" s="754"/>
      <c r="H38" s="754"/>
      <c r="I38" s="754"/>
      <c r="J38" s="754"/>
      <c r="K38" s="754"/>
      <c r="L38" s="754"/>
      <c r="M38" s="754"/>
      <c r="N38" s="754"/>
      <c r="O38" s="754"/>
      <c r="P38" s="754"/>
      <c r="Q38" s="754"/>
      <c r="R38" s="754"/>
      <c r="S38" s="754"/>
      <c r="T38" s="754"/>
      <c r="U38" s="754"/>
      <c r="V38" s="754"/>
      <c r="W38" s="754"/>
      <c r="X38" s="754"/>
      <c r="Y38" s="754"/>
      <c r="Z38" s="754"/>
      <c r="AA38" s="754"/>
      <c r="AB38" s="754"/>
      <c r="AC38" s="754"/>
      <c r="AD38" s="754"/>
      <c r="AE38" s="754"/>
      <c r="AF38" s="755"/>
    </row>
    <row r="39" spans="1:32">
      <c r="A39" s="753"/>
      <c r="B39" s="754"/>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5"/>
    </row>
    <row r="40" spans="1:32">
      <c r="A40" s="753"/>
      <c r="B40" s="754"/>
      <c r="C40" s="754"/>
      <c r="D40" s="754"/>
      <c r="E40" s="754"/>
      <c r="F40" s="754"/>
      <c r="G40" s="754"/>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5"/>
    </row>
    <row r="41" spans="1:32">
      <c r="A41" s="753"/>
      <c r="B41" s="754"/>
      <c r="C41" s="754"/>
      <c r="D41" s="754"/>
      <c r="E41" s="754"/>
      <c r="F41" s="754"/>
      <c r="G41" s="754"/>
      <c r="H41" s="754"/>
      <c r="I41" s="754"/>
      <c r="J41" s="754"/>
      <c r="K41" s="754"/>
      <c r="L41" s="754"/>
      <c r="M41" s="754"/>
      <c r="N41" s="754"/>
      <c r="O41" s="754"/>
      <c r="P41" s="754"/>
      <c r="Q41" s="754"/>
      <c r="R41" s="754"/>
      <c r="S41" s="754"/>
      <c r="T41" s="754"/>
      <c r="U41" s="754"/>
      <c r="V41" s="754"/>
      <c r="W41" s="754"/>
      <c r="X41" s="754"/>
      <c r="Y41" s="754"/>
      <c r="Z41" s="754"/>
      <c r="AA41" s="754"/>
      <c r="AB41" s="754"/>
      <c r="AC41" s="754"/>
      <c r="AD41" s="754"/>
      <c r="AE41" s="754"/>
      <c r="AF41" s="755"/>
    </row>
    <row r="42" spans="1:32">
      <c r="A42" s="753"/>
      <c r="B42" s="754"/>
      <c r="C42" s="754"/>
      <c r="D42" s="754"/>
      <c r="E42" s="754"/>
      <c r="F42" s="754"/>
      <c r="G42" s="754"/>
      <c r="H42" s="754"/>
      <c r="I42" s="754"/>
      <c r="J42" s="754"/>
      <c r="K42" s="754"/>
      <c r="L42" s="754"/>
      <c r="M42" s="754"/>
      <c r="N42" s="754"/>
      <c r="O42" s="754"/>
      <c r="P42" s="754"/>
      <c r="Q42" s="754"/>
      <c r="R42" s="754"/>
      <c r="S42" s="754"/>
      <c r="T42" s="754"/>
      <c r="U42" s="754"/>
      <c r="V42" s="754"/>
      <c r="W42" s="754"/>
      <c r="X42" s="754"/>
      <c r="Y42" s="754"/>
      <c r="Z42" s="754"/>
      <c r="AA42" s="754"/>
      <c r="AB42" s="754"/>
      <c r="AC42" s="754"/>
      <c r="AD42" s="754"/>
      <c r="AE42" s="754"/>
      <c r="AF42" s="755"/>
    </row>
    <row r="43" spans="1:32">
      <c r="A43" s="753"/>
      <c r="B43" s="754"/>
      <c r="C43" s="754"/>
      <c r="D43" s="754"/>
      <c r="E43" s="754"/>
      <c r="F43" s="754"/>
      <c r="G43" s="754"/>
      <c r="H43" s="754"/>
      <c r="I43" s="754"/>
      <c r="J43" s="754"/>
      <c r="K43" s="754"/>
      <c r="L43" s="754"/>
      <c r="M43" s="754"/>
      <c r="N43" s="754"/>
      <c r="O43" s="754"/>
      <c r="P43" s="754"/>
      <c r="Q43" s="754"/>
      <c r="R43" s="754"/>
      <c r="S43" s="754"/>
      <c r="T43" s="754"/>
      <c r="U43" s="754"/>
      <c r="V43" s="754"/>
      <c r="W43" s="754"/>
      <c r="X43" s="754"/>
      <c r="Y43" s="754"/>
      <c r="Z43" s="754"/>
      <c r="AA43" s="754"/>
      <c r="AB43" s="754"/>
      <c r="AC43" s="754"/>
      <c r="AD43" s="754"/>
      <c r="AE43" s="754"/>
      <c r="AF43" s="755"/>
    </row>
    <row r="44" spans="1:32">
      <c r="A44" s="753"/>
      <c r="B44" s="754"/>
      <c r="C44" s="754"/>
      <c r="D44" s="754"/>
      <c r="E44" s="754"/>
      <c r="F44" s="754"/>
      <c r="G44" s="754"/>
      <c r="H44" s="754"/>
      <c r="I44" s="754"/>
      <c r="J44" s="754"/>
      <c r="K44" s="754"/>
      <c r="L44" s="754"/>
      <c r="M44" s="754"/>
      <c r="N44" s="754"/>
      <c r="O44" s="754"/>
      <c r="P44" s="754"/>
      <c r="Q44" s="754"/>
      <c r="R44" s="754"/>
      <c r="S44" s="754"/>
      <c r="T44" s="754"/>
      <c r="U44" s="754"/>
      <c r="V44" s="754"/>
      <c r="W44" s="754"/>
      <c r="X44" s="754"/>
      <c r="Y44" s="754"/>
      <c r="Z44" s="754"/>
      <c r="AA44" s="754"/>
      <c r="AB44" s="754"/>
      <c r="AC44" s="754"/>
      <c r="AD44" s="754"/>
      <c r="AE44" s="754"/>
      <c r="AF44" s="755"/>
    </row>
    <row r="45" spans="1:32">
      <c r="A45" s="753"/>
      <c r="B45" s="754"/>
      <c r="C45" s="754"/>
      <c r="D45" s="754"/>
      <c r="E45" s="754"/>
      <c r="F45" s="754"/>
      <c r="G45" s="754"/>
      <c r="H45" s="754"/>
      <c r="I45" s="754"/>
      <c r="J45" s="754"/>
      <c r="K45" s="754"/>
      <c r="L45" s="754"/>
      <c r="M45" s="754"/>
      <c r="N45" s="754"/>
      <c r="O45" s="754"/>
      <c r="P45" s="754"/>
      <c r="Q45" s="754"/>
      <c r="R45" s="754"/>
      <c r="S45" s="754"/>
      <c r="T45" s="754"/>
      <c r="U45" s="754"/>
      <c r="V45" s="754"/>
      <c r="W45" s="754"/>
      <c r="X45" s="754"/>
      <c r="Y45" s="754"/>
      <c r="Z45" s="754"/>
      <c r="AA45" s="754"/>
      <c r="AB45" s="754"/>
      <c r="AC45" s="754"/>
      <c r="AD45" s="754"/>
      <c r="AE45" s="754"/>
      <c r="AF45" s="755"/>
    </row>
    <row r="46" spans="1:32">
      <c r="A46" s="753"/>
      <c r="B46" s="754"/>
      <c r="C46" s="754"/>
      <c r="D46" s="754"/>
      <c r="E46" s="754"/>
      <c r="F46" s="754"/>
      <c r="G46" s="754"/>
      <c r="H46" s="754"/>
      <c r="I46" s="756"/>
      <c r="J46" s="756"/>
      <c r="K46" s="756"/>
      <c r="L46" s="756"/>
      <c r="M46" s="756"/>
      <c r="N46" s="756"/>
      <c r="O46" s="756"/>
      <c r="P46" s="756"/>
      <c r="Q46" s="756"/>
      <c r="R46" s="756"/>
      <c r="S46" s="756"/>
      <c r="T46" s="756"/>
      <c r="U46" s="756"/>
      <c r="V46" s="756"/>
      <c r="W46" s="756"/>
      <c r="X46" s="756"/>
      <c r="Y46" s="756"/>
      <c r="Z46" s="756"/>
      <c r="AA46" s="756"/>
      <c r="AB46" s="756"/>
      <c r="AC46" s="756"/>
      <c r="AD46" s="756"/>
      <c r="AE46" s="756"/>
      <c r="AF46" s="757"/>
    </row>
    <row r="47" spans="1:32">
      <c r="A47" s="753"/>
      <c r="B47" s="754"/>
      <c r="C47" s="754"/>
      <c r="D47" s="754"/>
      <c r="E47" s="754"/>
      <c r="F47" s="754"/>
      <c r="G47" s="754"/>
      <c r="H47" s="754"/>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7"/>
    </row>
    <row r="48" spans="1:32">
      <c r="A48" s="753"/>
      <c r="B48" s="754"/>
      <c r="C48" s="754"/>
      <c r="D48" s="754"/>
      <c r="E48" s="754"/>
      <c r="F48" s="754"/>
      <c r="G48" s="754"/>
      <c r="H48" s="754"/>
      <c r="I48" s="756"/>
      <c r="J48" s="756"/>
      <c r="K48" s="756"/>
      <c r="L48" s="756"/>
      <c r="M48" s="756"/>
      <c r="N48" s="756"/>
      <c r="O48" s="756"/>
      <c r="P48" s="756"/>
      <c r="Q48" s="756"/>
      <c r="R48" s="756"/>
      <c r="S48" s="756"/>
      <c r="T48" s="756"/>
      <c r="U48" s="756"/>
      <c r="V48" s="756"/>
      <c r="W48" s="756"/>
      <c r="X48" s="756"/>
      <c r="Y48" s="756"/>
      <c r="Z48" s="756"/>
      <c r="AA48" s="756"/>
      <c r="AB48" s="756"/>
      <c r="AC48" s="756"/>
      <c r="AD48" s="756"/>
      <c r="AE48" s="756"/>
      <c r="AF48" s="757"/>
    </row>
    <row r="49" spans="1:32">
      <c r="A49" s="753"/>
      <c r="B49" s="754"/>
      <c r="C49" s="754"/>
      <c r="D49" s="754"/>
      <c r="E49" s="754"/>
      <c r="F49" s="754"/>
      <c r="G49" s="754"/>
      <c r="H49" s="754"/>
      <c r="I49" s="756"/>
      <c r="J49" s="756"/>
      <c r="K49" s="756"/>
      <c r="L49" s="756"/>
      <c r="M49" s="756"/>
      <c r="N49" s="756"/>
      <c r="O49" s="756"/>
      <c r="P49" s="756"/>
      <c r="Q49" s="756"/>
      <c r="R49" s="756"/>
      <c r="S49" s="756"/>
      <c r="T49" s="756"/>
      <c r="U49" s="756"/>
      <c r="V49" s="756"/>
      <c r="W49" s="756"/>
      <c r="X49" s="756"/>
      <c r="Y49" s="756"/>
      <c r="Z49" s="756"/>
      <c r="AA49" s="756"/>
      <c r="AB49" s="756"/>
      <c r="AC49" s="756"/>
      <c r="AD49" s="756"/>
      <c r="AE49" s="756"/>
      <c r="AF49" s="757"/>
    </row>
    <row r="50" spans="1:32">
      <c r="A50" s="272"/>
      <c r="B50" s="273"/>
      <c r="C50" s="273"/>
      <c r="D50" s="273"/>
      <c r="E50" s="273"/>
      <c r="F50" s="273"/>
      <c r="G50" s="273"/>
      <c r="H50" s="273"/>
      <c r="I50" s="758"/>
      <c r="J50" s="758"/>
      <c r="K50" s="758"/>
      <c r="L50" s="758"/>
      <c r="M50" s="758"/>
      <c r="N50" s="758"/>
      <c r="O50" s="758"/>
      <c r="P50" s="758"/>
      <c r="Q50" s="758"/>
      <c r="R50" s="758"/>
      <c r="S50" s="758"/>
      <c r="T50" s="758"/>
      <c r="U50" s="758"/>
      <c r="V50" s="758"/>
      <c r="W50" s="758"/>
      <c r="X50" s="758"/>
      <c r="Y50" s="758"/>
      <c r="Z50" s="758"/>
      <c r="AA50" s="758"/>
      <c r="AB50" s="758"/>
      <c r="AC50" s="758"/>
      <c r="AD50" s="758"/>
      <c r="AE50" s="758"/>
      <c r="AF50" s="759"/>
    </row>
    <row r="51" spans="1:32">
      <c r="A51" s="3" t="s">
        <v>353</v>
      </c>
    </row>
  </sheetData>
  <mergeCells count="56">
    <mergeCell ref="N1:P2"/>
    <mergeCell ref="Z1:AC2"/>
    <mergeCell ref="AD1:AF2"/>
    <mergeCell ref="Z3:AC5"/>
    <mergeCell ref="AD3:AF5"/>
    <mergeCell ref="Q1:S2"/>
    <mergeCell ref="T1:V2"/>
    <mergeCell ref="W1:Y2"/>
    <mergeCell ref="Q3:S5"/>
    <mergeCell ref="T3:V5"/>
    <mergeCell ref="W3:Y5"/>
    <mergeCell ref="N3:P5"/>
    <mergeCell ref="A1:A5"/>
    <mergeCell ref="B1:D2"/>
    <mergeCell ref="E1:G2"/>
    <mergeCell ref="H1:J2"/>
    <mergeCell ref="K1:M2"/>
    <mergeCell ref="B3:D5"/>
    <mergeCell ref="E3:G5"/>
    <mergeCell ref="H3:J5"/>
    <mergeCell ref="K3:M5"/>
    <mergeCell ref="A8:H8"/>
    <mergeCell ref="I8:AF8"/>
    <mergeCell ref="A9:H9"/>
    <mergeCell ref="I9:AF9"/>
    <mergeCell ref="A10:H10"/>
    <mergeCell ref="I10:P10"/>
    <mergeCell ref="T10:AA10"/>
    <mergeCell ref="Y15:AF15"/>
    <mergeCell ref="I16:P16"/>
    <mergeCell ref="Q16:X16"/>
    <mergeCell ref="Y16:AF16"/>
    <mergeCell ref="A11:H11"/>
    <mergeCell ref="A12:H12"/>
    <mergeCell ref="I12:AF12"/>
    <mergeCell ref="A13:H13"/>
    <mergeCell ref="I13:AF13"/>
    <mergeCell ref="I11:P11"/>
    <mergeCell ref="Q11:X11"/>
    <mergeCell ref="Y11:AF11"/>
    <mergeCell ref="A6:V7"/>
    <mergeCell ref="Z6:AF7"/>
    <mergeCell ref="W6:Y7"/>
    <mergeCell ref="A25:AF50"/>
    <mergeCell ref="L20:M20"/>
    <mergeCell ref="N20:O20"/>
    <mergeCell ref="Q20:R20"/>
    <mergeCell ref="T20:U20"/>
    <mergeCell ref="N22:P22"/>
    <mergeCell ref="Q22:AD22"/>
    <mergeCell ref="A14:H14"/>
    <mergeCell ref="I14:AF14"/>
    <mergeCell ref="A15:H15"/>
    <mergeCell ref="A16:H16"/>
    <mergeCell ref="I15:P15"/>
    <mergeCell ref="Q15:X15"/>
  </mergeCells>
  <phoneticPr fontId="2"/>
  <dataValidations count="1">
    <dataValidation type="list" allowBlank="1" showInputMessage="1" showErrorMessage="1" sqref="H1:J2">
      <formula1>"検査監,検査官"</formula1>
    </dataValidation>
  </dataValidations>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sheetPr>
  <dimension ref="A1:AF54"/>
  <sheetViews>
    <sheetView showGridLines="0" showZeros="0" tabSelected="1" view="pageBreakPreview" zoomScale="85" zoomScaleNormal="100" zoomScaleSheetLayoutView="85" workbookViewId="0">
      <selection activeCell="T12" sqref="T12:AF12"/>
    </sheetView>
  </sheetViews>
  <sheetFormatPr defaultColWidth="3" defaultRowHeight="13.5"/>
  <cols>
    <col min="1" max="16384" width="3" style="1"/>
  </cols>
  <sheetData>
    <row r="1" spans="1:32">
      <c r="A1" s="294" t="s">
        <v>63</v>
      </c>
      <c r="B1" s="287" t="s">
        <v>64</v>
      </c>
      <c r="C1" s="287"/>
      <c r="D1" s="287"/>
      <c r="E1" s="299" t="s">
        <v>65</v>
      </c>
      <c r="F1" s="287"/>
      <c r="G1" s="287"/>
      <c r="H1" s="251" t="s">
        <v>361</v>
      </c>
      <c r="I1" s="252"/>
      <c r="J1" s="253"/>
      <c r="K1" s="269" t="s">
        <v>66</v>
      </c>
      <c r="L1" s="270"/>
      <c r="M1" s="271"/>
      <c r="N1" s="269" t="s">
        <v>67</v>
      </c>
      <c r="O1" s="270"/>
      <c r="P1" s="271"/>
      <c r="Q1" s="269" t="s">
        <v>68</v>
      </c>
      <c r="R1" s="270"/>
      <c r="S1" s="271"/>
      <c r="T1" s="269" t="s">
        <v>420</v>
      </c>
      <c r="U1" s="270"/>
      <c r="V1" s="271"/>
      <c r="W1" s="287" t="s">
        <v>70</v>
      </c>
      <c r="X1" s="287"/>
      <c r="Y1" s="287"/>
      <c r="Z1" s="287" t="s">
        <v>126</v>
      </c>
      <c r="AA1" s="287"/>
      <c r="AB1" s="287"/>
      <c r="AC1" s="287"/>
      <c r="AD1" s="251" t="s">
        <v>286</v>
      </c>
      <c r="AE1" s="252"/>
      <c r="AF1" s="253"/>
    </row>
    <row r="2" spans="1:32">
      <c r="A2" s="294"/>
      <c r="B2" s="287"/>
      <c r="C2" s="287"/>
      <c r="D2" s="287"/>
      <c r="E2" s="287"/>
      <c r="F2" s="287"/>
      <c r="G2" s="287"/>
      <c r="H2" s="254"/>
      <c r="I2" s="255"/>
      <c r="J2" s="256"/>
      <c r="K2" s="272"/>
      <c r="L2" s="273"/>
      <c r="M2" s="274"/>
      <c r="N2" s="272"/>
      <c r="O2" s="273"/>
      <c r="P2" s="274"/>
      <c r="Q2" s="272"/>
      <c r="R2" s="273"/>
      <c r="S2" s="274"/>
      <c r="T2" s="272"/>
      <c r="U2" s="273"/>
      <c r="V2" s="274"/>
      <c r="W2" s="287"/>
      <c r="X2" s="287"/>
      <c r="Y2" s="287"/>
      <c r="Z2" s="287"/>
      <c r="AA2" s="287"/>
      <c r="AB2" s="287"/>
      <c r="AC2" s="287"/>
      <c r="AD2" s="303" t="s">
        <v>287</v>
      </c>
      <c r="AE2" s="304"/>
      <c r="AF2" s="305"/>
    </row>
    <row r="3" spans="1:32">
      <c r="A3" s="294"/>
      <c r="B3" s="275" t="str">
        <f>IF(データ!I14=0," ",データ!I14)</f>
        <v xml:space="preserve"> </v>
      </c>
      <c r="C3" s="275"/>
      <c r="D3" s="275"/>
      <c r="E3" s="276" t="str">
        <f>IF(データ!M14=0," ",データ!M14)</f>
        <v xml:space="preserve"> </v>
      </c>
      <c r="F3" s="277"/>
      <c r="G3" s="278"/>
      <c r="H3" s="275"/>
      <c r="I3" s="275"/>
      <c r="J3" s="275"/>
      <c r="K3" s="275" t="str">
        <f>IF(データ!Q14=0," ",データ!Q14)</f>
        <v xml:space="preserve"> </v>
      </c>
      <c r="L3" s="275"/>
      <c r="M3" s="275"/>
      <c r="N3" s="275" t="str">
        <f>IF(データ!U14=0," ",データ!U14)</f>
        <v xml:space="preserve"> </v>
      </c>
      <c r="O3" s="275"/>
      <c r="P3" s="275"/>
      <c r="Q3" s="275"/>
      <c r="R3" s="275"/>
      <c r="S3" s="275"/>
      <c r="T3" s="275"/>
      <c r="U3" s="275"/>
      <c r="V3" s="275"/>
      <c r="W3" s="275"/>
      <c r="X3" s="275"/>
      <c r="Y3" s="275"/>
      <c r="Z3" s="275"/>
      <c r="AA3" s="275"/>
      <c r="AB3" s="275"/>
      <c r="AC3" s="275"/>
      <c r="AD3" s="275"/>
      <c r="AE3" s="275"/>
      <c r="AF3" s="275"/>
    </row>
    <row r="4" spans="1:32">
      <c r="A4" s="294"/>
      <c r="B4" s="275"/>
      <c r="C4" s="275"/>
      <c r="D4" s="275"/>
      <c r="E4" s="279"/>
      <c r="F4" s="280"/>
      <c r="G4" s="281"/>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2">
      <c r="A5" s="294"/>
      <c r="B5" s="275"/>
      <c r="C5" s="275"/>
      <c r="D5" s="275"/>
      <c r="E5" s="282"/>
      <c r="F5" s="283"/>
      <c r="G5" s="284"/>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row>
    <row r="6" spans="1:32">
      <c r="A6" s="294" t="s">
        <v>71</v>
      </c>
      <c r="B6" s="287" t="str">
        <f>IF(データ!M18=0," ",データ!M18)</f>
        <v xml:space="preserve"> </v>
      </c>
      <c r="C6" s="287"/>
      <c r="D6" s="287"/>
      <c r="E6" s="287"/>
      <c r="F6" s="287"/>
      <c r="G6" s="287"/>
      <c r="H6" s="287"/>
      <c r="I6" s="287"/>
      <c r="J6" s="287"/>
      <c r="K6" s="287"/>
      <c r="L6" s="287"/>
      <c r="M6" s="287"/>
      <c r="N6" s="287" t="str">
        <f>IF(データ!M20=0," ",データ!M20)</f>
        <v xml:space="preserve"> </v>
      </c>
      <c r="O6" s="287"/>
      <c r="P6" s="287"/>
      <c r="Q6" s="287"/>
      <c r="R6" s="287"/>
      <c r="S6" s="287"/>
      <c r="T6" s="287"/>
      <c r="U6" s="287"/>
      <c r="V6" s="287"/>
      <c r="W6" s="287"/>
      <c r="X6" s="287"/>
      <c r="Y6" s="287"/>
      <c r="Z6" s="294" t="s">
        <v>72</v>
      </c>
      <c r="AA6" s="295" t="s">
        <v>73</v>
      </c>
      <c r="AB6" s="295"/>
      <c r="AC6" s="295"/>
      <c r="AD6" s="295" t="s">
        <v>74</v>
      </c>
      <c r="AE6" s="295"/>
      <c r="AF6" s="295"/>
    </row>
    <row r="7" spans="1:32">
      <c r="A7" s="294"/>
      <c r="B7" s="296" t="s">
        <v>127</v>
      </c>
      <c r="C7" s="297"/>
      <c r="D7" s="297"/>
      <c r="E7" s="297"/>
      <c r="F7" s="297"/>
      <c r="G7" s="297"/>
      <c r="H7" s="297"/>
      <c r="I7" s="297"/>
      <c r="J7" s="297"/>
      <c r="K7" s="297"/>
      <c r="L7" s="297"/>
      <c r="M7" s="298"/>
      <c r="N7" s="296" t="s">
        <v>127</v>
      </c>
      <c r="O7" s="297"/>
      <c r="P7" s="297"/>
      <c r="Q7" s="297"/>
      <c r="R7" s="297"/>
      <c r="S7" s="297"/>
      <c r="T7" s="297"/>
      <c r="U7" s="297"/>
      <c r="V7" s="297"/>
      <c r="W7" s="297"/>
      <c r="X7" s="297"/>
      <c r="Y7" s="298"/>
      <c r="Z7" s="294"/>
      <c r="AA7" s="275" t="str">
        <f>IF(データ!Z14=0," ",データ!Z14)</f>
        <v xml:space="preserve"> </v>
      </c>
      <c r="AB7" s="275"/>
      <c r="AC7" s="275"/>
      <c r="AD7" s="275" t="str">
        <f>IF(データ!AD14=0," ",データ!AD14)</f>
        <v xml:space="preserve"> </v>
      </c>
      <c r="AE7" s="275"/>
      <c r="AF7" s="275"/>
    </row>
    <row r="8" spans="1:32">
      <c r="A8" s="294"/>
      <c r="B8" s="285" t="str">
        <f>IF(データ!M19=0," ",データ!M19&amp;CHAR(10)&amp;"専決")</f>
        <v xml:space="preserve"> </v>
      </c>
      <c r="C8" s="285"/>
      <c r="D8" s="285"/>
      <c r="E8" s="285"/>
      <c r="F8" s="285"/>
      <c r="G8" s="285"/>
      <c r="H8" s="285"/>
      <c r="I8" s="285"/>
      <c r="J8" s="285"/>
      <c r="K8" s="285"/>
      <c r="L8" s="285"/>
      <c r="M8" s="285"/>
      <c r="N8" s="285" t="str">
        <f>IF(データ!M21=0," ",データ!M21&amp;CHAR(10)&amp;"専決")</f>
        <v xml:space="preserve"> </v>
      </c>
      <c r="O8" s="285"/>
      <c r="P8" s="285"/>
      <c r="Q8" s="285"/>
      <c r="R8" s="285"/>
      <c r="S8" s="285"/>
      <c r="T8" s="285"/>
      <c r="U8" s="285"/>
      <c r="V8" s="285"/>
      <c r="W8" s="285"/>
      <c r="X8" s="285"/>
      <c r="Y8" s="285"/>
      <c r="Z8" s="294"/>
      <c r="AA8" s="275"/>
      <c r="AB8" s="275"/>
      <c r="AC8" s="275"/>
      <c r="AD8" s="275"/>
      <c r="AE8" s="275"/>
      <c r="AF8" s="275"/>
    </row>
    <row r="9" spans="1:32">
      <c r="A9" s="294"/>
      <c r="B9" s="286"/>
      <c r="C9" s="286"/>
      <c r="D9" s="286"/>
      <c r="E9" s="286"/>
      <c r="F9" s="286"/>
      <c r="G9" s="286"/>
      <c r="H9" s="286"/>
      <c r="I9" s="286"/>
      <c r="J9" s="286"/>
      <c r="K9" s="286"/>
      <c r="L9" s="286"/>
      <c r="M9" s="286"/>
      <c r="N9" s="286"/>
      <c r="O9" s="286"/>
      <c r="P9" s="286"/>
      <c r="Q9" s="286"/>
      <c r="R9" s="286"/>
      <c r="S9" s="286"/>
      <c r="T9" s="286"/>
      <c r="U9" s="286"/>
      <c r="V9" s="286"/>
      <c r="W9" s="286"/>
      <c r="X9" s="286"/>
      <c r="Y9" s="286"/>
      <c r="Z9" s="294"/>
      <c r="AA9" s="275"/>
      <c r="AB9" s="275"/>
      <c r="AC9" s="275"/>
      <c r="AD9" s="275"/>
      <c r="AE9" s="275"/>
      <c r="AF9" s="275"/>
    </row>
    <row r="10" spans="1:32" ht="13.5" customHeight="1">
      <c r="A10" s="263" t="s">
        <v>77</v>
      </c>
      <c r="B10" s="264"/>
      <c r="C10" s="264"/>
      <c r="D10" s="264"/>
      <c r="E10" s="264"/>
      <c r="F10" s="264"/>
      <c r="G10" s="264"/>
      <c r="H10" s="264"/>
      <c r="I10" s="264"/>
      <c r="J10" s="264"/>
      <c r="K10" s="264"/>
      <c r="L10" s="264"/>
      <c r="M10" s="264"/>
      <c r="N10" s="264"/>
      <c r="O10" s="264"/>
      <c r="P10" s="264"/>
      <c r="Q10" s="264"/>
      <c r="R10" s="264"/>
      <c r="S10" s="264"/>
      <c r="T10" s="264"/>
      <c r="U10" s="264"/>
      <c r="V10" s="264"/>
      <c r="W10" s="251" t="s">
        <v>78</v>
      </c>
      <c r="X10" s="252"/>
      <c r="Y10" s="253"/>
      <c r="Z10" s="257" t="s">
        <v>333</v>
      </c>
      <c r="AA10" s="258"/>
      <c r="AB10" s="258"/>
      <c r="AC10" s="258"/>
      <c r="AD10" s="258"/>
      <c r="AE10" s="258"/>
      <c r="AF10" s="259"/>
    </row>
    <row r="11" spans="1:32" ht="14.25" customHeight="1">
      <c r="A11" s="265"/>
      <c r="B11" s="266"/>
      <c r="C11" s="266"/>
      <c r="D11" s="266"/>
      <c r="E11" s="266"/>
      <c r="F11" s="266"/>
      <c r="G11" s="266"/>
      <c r="H11" s="266"/>
      <c r="I11" s="266"/>
      <c r="J11" s="266"/>
      <c r="K11" s="266"/>
      <c r="L11" s="266"/>
      <c r="M11" s="266"/>
      <c r="N11" s="266"/>
      <c r="O11" s="266"/>
      <c r="P11" s="266"/>
      <c r="Q11" s="266"/>
      <c r="R11" s="266"/>
      <c r="S11" s="266"/>
      <c r="T11" s="266"/>
      <c r="U11" s="266"/>
      <c r="V11" s="266"/>
      <c r="W11" s="254"/>
      <c r="X11" s="255"/>
      <c r="Y11" s="256"/>
      <c r="Z11" s="260"/>
      <c r="AA11" s="261"/>
      <c r="AB11" s="261"/>
      <c r="AC11" s="261"/>
      <c r="AD11" s="261"/>
      <c r="AE11" s="261"/>
      <c r="AF11" s="262"/>
    </row>
    <row r="12" spans="1:32">
      <c r="A12" s="267" t="s">
        <v>11</v>
      </c>
      <c r="B12" s="267"/>
      <c r="C12" s="267"/>
      <c r="D12" s="300">
        <f>IF(データ!M22=0," ",データ!M22)</f>
        <v>45419</v>
      </c>
      <c r="E12" s="301"/>
      <c r="F12" s="301"/>
      <c r="G12" s="301"/>
      <c r="H12" s="301"/>
      <c r="I12" s="301"/>
      <c r="J12" s="301"/>
      <c r="K12" s="301"/>
      <c r="L12" s="301"/>
      <c r="M12" s="302"/>
      <c r="N12" s="267" t="s">
        <v>80</v>
      </c>
      <c r="O12" s="267"/>
      <c r="P12" s="267"/>
      <c r="Q12" s="267" t="s">
        <v>128</v>
      </c>
      <c r="R12" s="267"/>
      <c r="S12" s="267"/>
      <c r="T12" s="306" t="str">
        <f>IF(データ!M23=0," ",データ!M23)</f>
        <v>政策企画部　うんなん暮らし推進課　交通政策室</v>
      </c>
      <c r="U12" s="307"/>
      <c r="V12" s="307"/>
      <c r="W12" s="307"/>
      <c r="X12" s="307"/>
      <c r="Y12" s="307"/>
      <c r="Z12" s="307"/>
      <c r="AA12" s="307"/>
      <c r="AB12" s="307"/>
      <c r="AC12" s="307"/>
      <c r="AD12" s="307"/>
      <c r="AE12" s="307"/>
      <c r="AF12" s="308"/>
    </row>
    <row r="13" spans="1:32">
      <c r="A13" s="267" t="s">
        <v>81</v>
      </c>
      <c r="B13" s="267"/>
      <c r="C13" s="267"/>
      <c r="D13" s="268"/>
      <c r="E13" s="268"/>
      <c r="F13" s="268"/>
      <c r="G13" s="268"/>
      <c r="H13" s="268"/>
      <c r="I13" s="268"/>
      <c r="J13" s="268"/>
      <c r="K13" s="268"/>
      <c r="L13" s="268"/>
      <c r="M13" s="268"/>
      <c r="N13" s="267"/>
      <c r="O13" s="267"/>
      <c r="P13" s="267"/>
      <c r="Q13" s="267" t="s">
        <v>82</v>
      </c>
      <c r="R13" s="267"/>
      <c r="S13" s="267"/>
      <c r="T13" s="351" t="str">
        <f>IF(データ!M24=0," ",データ!M24)</f>
        <v>副主幹　藤江未奈</v>
      </c>
      <c r="U13" s="352"/>
      <c r="V13" s="352"/>
      <c r="W13" s="352"/>
      <c r="X13" s="352"/>
      <c r="Y13" s="352"/>
      <c r="Z13" s="352"/>
      <c r="AA13" s="352"/>
      <c r="AB13" s="352" t="str">
        <f>"TEL："&amp;IF(データ!AB24=0," ",データ!AB24)</f>
        <v>TEL：2323</v>
      </c>
      <c r="AC13" s="352"/>
      <c r="AD13" s="352"/>
      <c r="AE13" s="352"/>
      <c r="AF13" s="353"/>
    </row>
    <row r="14" spans="1:32">
      <c r="A14" s="267" t="s">
        <v>15</v>
      </c>
      <c r="B14" s="267"/>
      <c r="C14" s="267"/>
      <c r="D14" s="267"/>
      <c r="E14" s="267"/>
      <c r="F14" s="267"/>
      <c r="G14" s="267"/>
      <c r="H14" s="267"/>
      <c r="I14" s="288" t="str">
        <f>IF(データ!M25=0," ",データ!M25)</f>
        <v>雲南市民バス（２９人乗り４WD）更新事業</v>
      </c>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90"/>
    </row>
    <row r="15" spans="1:32">
      <c r="A15" s="267" t="s">
        <v>129</v>
      </c>
      <c r="B15" s="267"/>
      <c r="C15" s="267"/>
      <c r="D15" s="267"/>
      <c r="E15" s="267"/>
      <c r="F15" s="267"/>
      <c r="G15" s="267"/>
      <c r="H15" s="267"/>
      <c r="I15" s="288" t="str">
        <f>IF(データ!M26=0," ",データ!M26)</f>
        <v>雲南市木次町里方</v>
      </c>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90"/>
    </row>
    <row r="16" spans="1:32">
      <c r="A16" s="267" t="s">
        <v>16</v>
      </c>
      <c r="B16" s="267"/>
      <c r="C16" s="267"/>
      <c r="D16" s="267"/>
      <c r="E16" s="267"/>
      <c r="F16" s="267"/>
      <c r="G16" s="267"/>
      <c r="H16" s="267"/>
      <c r="I16" s="291" t="str">
        <f>IF(データ!M27=0," ",データ!M27)</f>
        <v>現在ある市民バスは老朽化した車両が多く、計画的に更新していく必要があるため。</v>
      </c>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row>
    <row r="17" spans="1:32">
      <c r="A17" s="267"/>
      <c r="B17" s="267"/>
      <c r="C17" s="267"/>
      <c r="D17" s="267"/>
      <c r="E17" s="267"/>
      <c r="F17" s="267"/>
      <c r="G17" s="267"/>
      <c r="H17" s="267"/>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row>
    <row r="18" spans="1:32">
      <c r="A18" s="267" t="s">
        <v>83</v>
      </c>
      <c r="B18" s="267"/>
      <c r="C18" s="267"/>
      <c r="D18" s="267"/>
      <c r="E18" s="267"/>
      <c r="F18" s="267" t="s">
        <v>4</v>
      </c>
      <c r="G18" s="267"/>
      <c r="H18" s="267"/>
      <c r="I18" s="224" t="str">
        <f>IF(データ!M30=0," ",データ!M30)</f>
        <v>29人乗り４ＷＤのバス車両を2台購入する。</v>
      </c>
      <c r="J18" s="224"/>
      <c r="K18" s="224"/>
      <c r="L18" s="224"/>
      <c r="M18" s="224"/>
      <c r="N18" s="224"/>
      <c r="O18" s="224"/>
      <c r="P18" s="224"/>
      <c r="Q18" s="224"/>
      <c r="R18" s="224"/>
      <c r="S18" s="224"/>
      <c r="T18" s="224"/>
      <c r="U18" s="224"/>
      <c r="V18" s="224"/>
      <c r="W18" s="224"/>
      <c r="X18" s="224"/>
      <c r="Y18" s="224"/>
      <c r="Z18" s="224"/>
      <c r="AA18" s="224"/>
      <c r="AB18" s="224"/>
      <c r="AC18" s="224"/>
      <c r="AD18" s="224"/>
      <c r="AE18" s="224"/>
      <c r="AF18" s="224"/>
    </row>
    <row r="19" spans="1:32">
      <c r="A19" s="267"/>
      <c r="B19" s="267"/>
      <c r="C19" s="267"/>
      <c r="D19" s="267"/>
      <c r="E19" s="267"/>
      <c r="F19" s="267" t="s">
        <v>84</v>
      </c>
      <c r="G19" s="267"/>
      <c r="H19" s="267"/>
      <c r="I19" s="293">
        <f>IF(データ!M31=0," ",データ!M31)</f>
        <v>45429</v>
      </c>
      <c r="J19" s="292"/>
      <c r="K19" s="292"/>
      <c r="L19" s="292"/>
      <c r="M19" s="292"/>
      <c r="N19" s="292"/>
      <c r="O19" s="292"/>
      <c r="P19" s="292"/>
      <c r="Q19" s="42"/>
      <c r="R19" s="42" t="str">
        <f>IF(T19="","","～")</f>
        <v>～</v>
      </c>
      <c r="S19" s="42"/>
      <c r="T19" s="292">
        <f>IF(データ!M32=0," ",データ!M32)</f>
        <v>45719</v>
      </c>
      <c r="U19" s="292"/>
      <c r="V19" s="292"/>
      <c r="W19" s="292"/>
      <c r="X19" s="292"/>
      <c r="Y19" s="292"/>
      <c r="Z19" s="292"/>
      <c r="AA19" s="42"/>
      <c r="AB19" s="42"/>
      <c r="AC19" s="42"/>
      <c r="AD19" s="42"/>
      <c r="AE19" s="42"/>
      <c r="AF19" s="43"/>
    </row>
    <row r="20" spans="1:32">
      <c r="A20" s="267" t="s">
        <v>335</v>
      </c>
      <c r="B20" s="267"/>
      <c r="C20" s="267"/>
      <c r="D20" s="267"/>
      <c r="E20" s="267"/>
      <c r="F20" s="267"/>
      <c r="G20" s="267"/>
      <c r="H20" s="267"/>
      <c r="I20" s="288" t="str">
        <f>IF(データ!$M$33=0," ",データ!$M$33)</f>
        <v>一般競争入札</v>
      </c>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90"/>
    </row>
    <row r="21" spans="1:32">
      <c r="A21" s="267" t="s">
        <v>17</v>
      </c>
      <c r="B21" s="267"/>
      <c r="C21" s="267"/>
      <c r="D21" s="267"/>
      <c r="E21" s="267"/>
      <c r="F21" s="267"/>
      <c r="G21" s="267"/>
      <c r="H21" s="267"/>
      <c r="I21" s="288" t="str">
        <f>IF(データ!M34=0," ",データ!M34)</f>
        <v>一般競争入札参加者</v>
      </c>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90"/>
    </row>
    <row r="22" spans="1:32">
      <c r="A22" s="267" t="s">
        <v>85</v>
      </c>
      <c r="B22" s="267"/>
      <c r="C22" s="267"/>
      <c r="D22" s="267"/>
      <c r="E22" s="267"/>
      <c r="F22" s="267" t="s">
        <v>86</v>
      </c>
      <c r="G22" s="267"/>
      <c r="H22" s="267"/>
      <c r="I22" s="293" t="str">
        <f>IF(データ!M35=0," ",データ!M35)</f>
        <v>令和6年5月8日（水）から令和6年5月16日（木）</v>
      </c>
      <c r="J22" s="292"/>
      <c r="K22" s="292"/>
      <c r="L22" s="292"/>
      <c r="M22" s="292"/>
      <c r="N22" s="292"/>
      <c r="O22" s="292"/>
      <c r="P22" s="292"/>
      <c r="Q22" s="292"/>
      <c r="R22" s="292"/>
      <c r="S22" s="292"/>
      <c r="T22" s="292"/>
      <c r="U22" s="292"/>
      <c r="V22" s="292"/>
      <c r="W22" s="292"/>
      <c r="X22" s="292"/>
      <c r="Y22" s="292"/>
      <c r="Z22" s="292"/>
      <c r="AA22" s="292"/>
      <c r="AB22" s="292"/>
      <c r="AC22" s="292"/>
      <c r="AD22" s="292"/>
      <c r="AE22" s="292"/>
      <c r="AF22" s="355"/>
    </row>
    <row r="23" spans="1:32">
      <c r="A23" s="267"/>
      <c r="B23" s="267"/>
      <c r="C23" s="267"/>
      <c r="D23" s="267"/>
      <c r="E23" s="267"/>
      <c r="F23" s="267" t="s">
        <v>87</v>
      </c>
      <c r="G23" s="267"/>
      <c r="H23" s="267"/>
      <c r="I23" s="288" t="str">
        <f>IF(データ!M36=0," ",データ!M36)</f>
        <v>ホームページ</v>
      </c>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90"/>
    </row>
    <row r="24" spans="1:32">
      <c r="A24" s="267" t="s">
        <v>88</v>
      </c>
      <c r="B24" s="267"/>
      <c r="C24" s="267"/>
      <c r="D24" s="267"/>
      <c r="E24" s="267"/>
      <c r="F24" s="267" t="s">
        <v>89</v>
      </c>
      <c r="G24" s="267"/>
      <c r="H24" s="267"/>
      <c r="I24" s="293" t="str">
        <f>IF(データ!M37=0," ",データ!M37)</f>
        <v>実施しない</v>
      </c>
      <c r="J24" s="292"/>
      <c r="K24" s="292"/>
      <c r="L24" s="292"/>
      <c r="M24" s="292"/>
      <c r="N24" s="292"/>
      <c r="O24" s="292"/>
      <c r="P24" s="292"/>
      <c r="Q24" s="292"/>
      <c r="R24" s="292"/>
      <c r="S24" s="292"/>
      <c r="T24" s="292"/>
      <c r="U24" s="292"/>
      <c r="V24" s="292"/>
      <c r="W24" s="292"/>
      <c r="X24" s="292"/>
      <c r="Y24" s="292"/>
      <c r="Z24" s="292"/>
      <c r="AA24" s="292"/>
      <c r="AB24" s="292"/>
      <c r="AC24" s="292"/>
      <c r="AD24" s="292"/>
      <c r="AE24" s="292"/>
      <c r="AF24" s="355"/>
    </row>
    <row r="25" spans="1:32">
      <c r="A25" s="267"/>
      <c r="B25" s="267"/>
      <c r="C25" s="267"/>
      <c r="D25" s="267"/>
      <c r="E25" s="267"/>
      <c r="F25" s="267" t="s">
        <v>87</v>
      </c>
      <c r="G25" s="267"/>
      <c r="H25" s="267"/>
      <c r="I25" s="191" t="str">
        <f>IF(データ!M38=0," ",データ!M38)</f>
        <v>実施しない</v>
      </c>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row>
    <row r="26" spans="1:32">
      <c r="A26" s="267" t="s">
        <v>90</v>
      </c>
      <c r="B26" s="267"/>
      <c r="C26" s="267"/>
      <c r="D26" s="267"/>
      <c r="E26" s="267"/>
      <c r="F26" s="267"/>
      <c r="G26" s="267"/>
      <c r="H26" s="267"/>
      <c r="I26" s="191" t="str">
        <f>IF(データ!M39=0," ",データ!M39)</f>
        <v>入札書及び見積明細</v>
      </c>
      <c r="J26" s="191"/>
      <c r="K26" s="191"/>
      <c r="L26" s="191"/>
      <c r="M26" s="191"/>
      <c r="N26" s="191"/>
      <c r="O26" s="191"/>
      <c r="P26" s="191"/>
      <c r="Q26" s="191"/>
      <c r="R26" s="191"/>
      <c r="S26" s="191"/>
      <c r="T26" s="191"/>
      <c r="U26" s="191"/>
      <c r="V26" s="191"/>
      <c r="W26" s="191"/>
      <c r="X26" s="191"/>
      <c r="Y26" s="191"/>
      <c r="Z26" s="191"/>
      <c r="AA26" s="191"/>
      <c r="AB26" s="191"/>
      <c r="AC26" s="191"/>
      <c r="AD26" s="191"/>
      <c r="AE26" s="191"/>
      <c r="AF26" s="191"/>
    </row>
    <row r="27" spans="1:32">
      <c r="A27" s="267" t="s">
        <v>20</v>
      </c>
      <c r="B27" s="267"/>
      <c r="C27" s="267"/>
      <c r="D27" s="267"/>
      <c r="E27" s="267"/>
      <c r="F27" s="267"/>
      <c r="G27" s="267"/>
      <c r="H27" s="267"/>
      <c r="I27" s="191" t="str">
        <f>IF(データ!M40=0," ",データ!M40)</f>
        <v>実施しない</v>
      </c>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row>
    <row r="28" spans="1:32">
      <c r="A28" s="267" t="s">
        <v>91</v>
      </c>
      <c r="B28" s="267"/>
      <c r="C28" s="267"/>
      <c r="D28" s="267"/>
      <c r="E28" s="267"/>
      <c r="F28" s="267" t="s">
        <v>89</v>
      </c>
      <c r="G28" s="267"/>
      <c r="H28" s="267"/>
      <c r="I28" s="293">
        <f>IF(データ!$M$41=0," ",データ!$M$41)</f>
        <v>45429</v>
      </c>
      <c r="J28" s="292"/>
      <c r="K28" s="292"/>
      <c r="L28" s="292"/>
      <c r="M28" s="292"/>
      <c r="N28" s="292"/>
      <c r="O28" s="292"/>
      <c r="P28" s="292"/>
      <c r="Q28" s="367">
        <f>IF(データ!$M$42=0," ",データ!$M$42)</f>
        <v>0.6875</v>
      </c>
      <c r="R28" s="367"/>
      <c r="S28" s="367"/>
      <c r="U28" s="345" t="str">
        <f>IF(データ!M33="随意契約","までに提出する","")</f>
        <v/>
      </c>
      <c r="V28" s="345"/>
      <c r="W28" s="345"/>
      <c r="X28" s="345"/>
      <c r="Y28" s="345"/>
      <c r="Z28" s="345"/>
      <c r="AA28" s="345"/>
      <c r="AB28" s="345"/>
      <c r="AC28" s="345"/>
      <c r="AD28" s="345"/>
      <c r="AE28" s="345"/>
      <c r="AF28" s="346"/>
    </row>
    <row r="29" spans="1:32">
      <c r="A29" s="267"/>
      <c r="B29" s="267"/>
      <c r="C29" s="267"/>
      <c r="D29" s="267"/>
      <c r="E29" s="267"/>
      <c r="F29" s="267" t="s">
        <v>87</v>
      </c>
      <c r="G29" s="267"/>
      <c r="H29" s="267"/>
      <c r="I29" s="191" t="str">
        <f>IF(データ!M43=0," ",データ!M43)</f>
        <v>雲南市役所2階204会議室</v>
      </c>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row>
    <row r="30" spans="1:32">
      <c r="A30" s="267"/>
      <c r="B30" s="267"/>
      <c r="C30" s="267"/>
      <c r="D30" s="267"/>
      <c r="E30" s="267"/>
      <c r="F30" s="267" t="s">
        <v>92</v>
      </c>
      <c r="G30" s="267"/>
      <c r="H30" s="267"/>
      <c r="I30" s="191" t="str">
        <f>IF(データ!M44=0," ",データ!M44)</f>
        <v>3回</v>
      </c>
      <c r="J30" s="191"/>
      <c r="K30" s="191"/>
      <c r="L30" s="191"/>
      <c r="M30" s="191"/>
      <c r="N30" s="191"/>
      <c r="O30" s="191"/>
      <c r="P30" s="191"/>
      <c r="Q30" s="191"/>
      <c r="R30" s="191"/>
      <c r="S30" s="191"/>
      <c r="T30" s="191"/>
      <c r="U30" s="191"/>
      <c r="V30" s="191"/>
      <c r="W30" s="191"/>
      <c r="X30" s="191"/>
      <c r="Y30" s="191"/>
      <c r="Z30" s="191"/>
      <c r="AA30" s="191"/>
      <c r="AB30" s="191"/>
      <c r="AC30" s="191"/>
      <c r="AD30" s="191"/>
      <c r="AE30" s="191"/>
      <c r="AF30" s="191"/>
    </row>
    <row r="31" spans="1:32">
      <c r="A31" s="267" t="s">
        <v>93</v>
      </c>
      <c r="B31" s="267"/>
      <c r="C31" s="267"/>
      <c r="D31" s="267"/>
      <c r="E31" s="267"/>
      <c r="F31" s="267" t="s">
        <v>89</v>
      </c>
      <c r="G31" s="267"/>
      <c r="H31" s="267"/>
      <c r="I31" s="293">
        <f>IF(データ!$M$45=0," ",データ!$M$45)</f>
        <v>45429</v>
      </c>
      <c r="J31" s="292"/>
      <c r="K31" s="292"/>
      <c r="L31" s="292"/>
      <c r="M31" s="292"/>
      <c r="N31" s="292"/>
      <c r="O31" s="292"/>
      <c r="P31" s="292"/>
      <c r="Q31" s="367">
        <f>IF(データ!$M$46=0," ",データ!$M$46)</f>
        <v>0.6875</v>
      </c>
      <c r="R31" s="367"/>
      <c r="S31" s="367"/>
      <c r="U31" s="345" t="s">
        <v>267</v>
      </c>
      <c r="V31" s="345"/>
      <c r="W31" s="345"/>
      <c r="X31" s="345"/>
      <c r="Y31" s="345"/>
      <c r="Z31" s="345"/>
      <c r="AA31" s="345"/>
      <c r="AB31" s="345"/>
      <c r="AC31" s="345"/>
      <c r="AD31" s="345"/>
      <c r="AE31" s="345"/>
      <c r="AF31" s="346"/>
    </row>
    <row r="32" spans="1:32">
      <c r="A32" s="267"/>
      <c r="B32" s="267"/>
      <c r="C32" s="267"/>
      <c r="D32" s="267"/>
      <c r="E32" s="267"/>
      <c r="F32" s="267" t="s">
        <v>87</v>
      </c>
      <c r="G32" s="267"/>
      <c r="H32" s="267"/>
      <c r="I32" s="191" t="str">
        <f>IF(データ!M47=0," ",データ!M47)</f>
        <v>雲南市役所2階204会議室</v>
      </c>
      <c r="J32" s="191"/>
      <c r="K32" s="191"/>
      <c r="L32" s="191"/>
      <c r="M32" s="191"/>
      <c r="N32" s="191"/>
      <c r="O32" s="191"/>
      <c r="P32" s="191"/>
      <c r="Q32" s="191"/>
      <c r="R32" s="191"/>
      <c r="S32" s="191"/>
      <c r="T32" s="191"/>
      <c r="U32" s="191"/>
      <c r="V32" s="191"/>
      <c r="W32" s="191"/>
      <c r="X32" s="191"/>
      <c r="Y32" s="191"/>
      <c r="Z32" s="191"/>
      <c r="AA32" s="191"/>
      <c r="AB32" s="191"/>
      <c r="AC32" s="191"/>
      <c r="AD32" s="191"/>
      <c r="AE32" s="191"/>
      <c r="AF32" s="191"/>
    </row>
    <row r="33" spans="1:32">
      <c r="A33" s="347" t="s">
        <v>94</v>
      </c>
      <c r="B33" s="348"/>
      <c r="C33" s="348"/>
      <c r="D33" s="348"/>
      <c r="E33" s="348"/>
      <c r="F33" s="348"/>
      <c r="G33" s="348"/>
      <c r="H33" s="331"/>
      <c r="I33" s="358" t="s">
        <v>95</v>
      </c>
      <c r="J33" s="359"/>
      <c r="K33" s="312" t="s">
        <v>96</v>
      </c>
      <c r="L33" s="313"/>
      <c r="M33" s="314"/>
      <c r="N33" s="309">
        <f>IF(データ!M48=0," ",データ!M48)</f>
        <v>1</v>
      </c>
      <c r="O33" s="310"/>
      <c r="P33" s="364" t="str">
        <f>IF(データ!P48=0," ",データ!P48)</f>
        <v>一般会計</v>
      </c>
      <c r="Q33" s="365"/>
      <c r="R33" s="365"/>
      <c r="S33" s="365"/>
      <c r="T33" s="365"/>
      <c r="U33" s="366"/>
      <c r="V33" s="312" t="s">
        <v>97</v>
      </c>
      <c r="W33" s="313"/>
      <c r="X33" s="314"/>
      <c r="Y33" s="309">
        <f>IF(データ!M49=0," ",データ!M49)</f>
        <v>10</v>
      </c>
      <c r="Z33" s="310"/>
      <c r="AA33" s="364" t="str">
        <f>IF(データ!P49=0," ",データ!P49)</f>
        <v>総務費</v>
      </c>
      <c r="AB33" s="365"/>
      <c r="AC33" s="365"/>
      <c r="AD33" s="365"/>
      <c r="AE33" s="365"/>
      <c r="AF33" s="366"/>
    </row>
    <row r="34" spans="1:32">
      <c r="A34" s="332"/>
      <c r="B34" s="349"/>
      <c r="C34" s="349"/>
      <c r="D34" s="349"/>
      <c r="E34" s="349"/>
      <c r="F34" s="349"/>
      <c r="G34" s="349"/>
      <c r="H34" s="333"/>
      <c r="I34" s="360"/>
      <c r="J34" s="361"/>
      <c r="K34" s="312" t="s">
        <v>98</v>
      </c>
      <c r="L34" s="313"/>
      <c r="M34" s="314"/>
      <c r="N34" s="309">
        <f>IF(データ!M50=0," ",データ!M50)</f>
        <v>5</v>
      </c>
      <c r="O34" s="310"/>
      <c r="P34" s="364" t="str">
        <f>IF(データ!P50=0," ",データ!P50)</f>
        <v>総務管理費</v>
      </c>
      <c r="Q34" s="365"/>
      <c r="R34" s="365"/>
      <c r="S34" s="365"/>
      <c r="T34" s="365"/>
      <c r="U34" s="366"/>
      <c r="V34" s="312" t="s">
        <v>99</v>
      </c>
      <c r="W34" s="313"/>
      <c r="X34" s="314"/>
      <c r="Y34" s="309">
        <f>IF(データ!M51=0," ",データ!M51)</f>
        <v>75</v>
      </c>
      <c r="Z34" s="310"/>
      <c r="AA34" s="364" t="str">
        <f>IF(データ!P51=0," ",データ!P51)</f>
        <v>公共交通対策費</v>
      </c>
      <c r="AB34" s="365"/>
      <c r="AC34" s="365"/>
      <c r="AD34" s="365"/>
      <c r="AE34" s="365"/>
      <c r="AF34" s="366"/>
    </row>
    <row r="35" spans="1:32">
      <c r="A35" s="332"/>
      <c r="B35" s="349"/>
      <c r="C35" s="349"/>
      <c r="D35" s="349"/>
      <c r="E35" s="349"/>
      <c r="F35" s="349"/>
      <c r="G35" s="349"/>
      <c r="H35" s="333"/>
      <c r="I35" s="360"/>
      <c r="J35" s="361"/>
      <c r="K35" s="312" t="s">
        <v>290</v>
      </c>
      <c r="L35" s="313"/>
      <c r="M35" s="314"/>
      <c r="N35" s="309">
        <f>IF(データ!M52=0," ",データ!M52)</f>
        <v>4230</v>
      </c>
      <c r="O35" s="310"/>
      <c r="P35" s="364" t="str">
        <f>IF(データ!P52=0," ",データ!P52)</f>
        <v>市民バス整備事業</v>
      </c>
      <c r="Q35" s="365"/>
      <c r="R35" s="365"/>
      <c r="S35" s="365"/>
      <c r="T35" s="365"/>
      <c r="U35" s="366"/>
      <c r="V35" s="312"/>
      <c r="W35" s="313"/>
      <c r="X35" s="314"/>
      <c r="Y35" s="309"/>
      <c r="Z35" s="310"/>
      <c r="AA35" s="69"/>
      <c r="AB35" s="69"/>
      <c r="AC35" s="69"/>
      <c r="AD35" s="69"/>
      <c r="AE35" s="69"/>
      <c r="AF35" s="70"/>
    </row>
    <row r="36" spans="1:32">
      <c r="A36" s="332"/>
      <c r="B36" s="349"/>
      <c r="C36" s="349"/>
      <c r="D36" s="349"/>
      <c r="E36" s="349"/>
      <c r="F36" s="349"/>
      <c r="G36" s="349"/>
      <c r="H36" s="333"/>
      <c r="I36" s="362"/>
      <c r="J36" s="363"/>
      <c r="K36" s="312" t="s">
        <v>100</v>
      </c>
      <c r="L36" s="313"/>
      <c r="M36" s="314"/>
      <c r="N36" s="309">
        <f>IF(データ!M53=0," ",データ!M53)</f>
        <v>17</v>
      </c>
      <c r="O36" s="310"/>
      <c r="P36" s="364" t="str">
        <f>IF(データ!P53=0," ",データ!P53)</f>
        <v>備品購入費　ほか</v>
      </c>
      <c r="Q36" s="365"/>
      <c r="R36" s="365"/>
      <c r="S36" s="365"/>
      <c r="T36" s="365"/>
      <c r="U36" s="366"/>
      <c r="V36" s="312" t="s">
        <v>101</v>
      </c>
      <c r="W36" s="313"/>
      <c r="X36" s="314"/>
      <c r="Y36" s="309">
        <f>IF(データ!M54=0," ",データ!M54)</f>
        <v>2</v>
      </c>
      <c r="Z36" s="310"/>
      <c r="AA36" s="364" t="str">
        <f>IF(データ!P54=0," ",データ!P54)</f>
        <v>機械器具費　ほか</v>
      </c>
      <c r="AB36" s="365"/>
      <c r="AC36" s="365"/>
      <c r="AD36" s="365"/>
      <c r="AE36" s="365"/>
      <c r="AF36" s="366"/>
    </row>
    <row r="37" spans="1:32">
      <c r="A37" s="332"/>
      <c r="B37" s="349"/>
      <c r="C37" s="349"/>
      <c r="D37" s="349"/>
      <c r="E37" s="349"/>
      <c r="F37" s="349"/>
      <c r="G37" s="349"/>
      <c r="H37" s="333"/>
      <c r="I37" s="356" t="s">
        <v>22</v>
      </c>
      <c r="J37" s="357"/>
      <c r="K37" s="357"/>
      <c r="L37" s="357"/>
      <c r="M37" s="357"/>
      <c r="N37" s="357"/>
      <c r="O37" s="357"/>
      <c r="P37" s="328">
        <f>IF(データ!M55=0," ",データ!M55)</f>
        <v>35499000</v>
      </c>
      <c r="Q37" s="329"/>
      <c r="R37" s="329"/>
      <c r="S37" s="329"/>
      <c r="T37" s="329"/>
      <c r="U37" s="329"/>
      <c r="V37" s="330" t="s">
        <v>102</v>
      </c>
      <c r="W37" s="331"/>
      <c r="X37" s="336" t="str">
        <f>IF(データ!M59=0," ",データ!M59)</f>
        <v xml:space="preserve"> </v>
      </c>
      <c r="Y37" s="337"/>
      <c r="Z37" s="337"/>
      <c r="AA37" s="337"/>
      <c r="AB37" s="337"/>
      <c r="AC37" s="337"/>
      <c r="AD37" s="337"/>
      <c r="AE37" s="337"/>
      <c r="AF37" s="338"/>
    </row>
    <row r="38" spans="1:32" ht="13.5" customHeight="1">
      <c r="A38" s="332"/>
      <c r="B38" s="349"/>
      <c r="C38" s="349"/>
      <c r="D38" s="349"/>
      <c r="E38" s="349"/>
      <c r="F38" s="349"/>
      <c r="G38" s="349"/>
      <c r="H38" s="333"/>
      <c r="I38" s="356" t="s">
        <v>23</v>
      </c>
      <c r="J38" s="357"/>
      <c r="K38" s="357"/>
      <c r="L38" s="357"/>
      <c r="M38" s="357"/>
      <c r="N38" s="357"/>
      <c r="O38" s="357"/>
      <c r="P38" s="328">
        <f>IF(データ!M56=0," ",データ!M56)</f>
        <v>35499000</v>
      </c>
      <c r="Q38" s="329"/>
      <c r="R38" s="329"/>
      <c r="S38" s="329"/>
      <c r="T38" s="329"/>
      <c r="U38" s="329"/>
      <c r="V38" s="332"/>
      <c r="W38" s="333"/>
      <c r="X38" s="339"/>
      <c r="Y38" s="340"/>
      <c r="Z38" s="340"/>
      <c r="AA38" s="340"/>
      <c r="AB38" s="340"/>
      <c r="AC38" s="340"/>
      <c r="AD38" s="340"/>
      <c r="AE38" s="340"/>
      <c r="AF38" s="341"/>
    </row>
    <row r="39" spans="1:32" ht="13.5" customHeight="1">
      <c r="A39" s="332"/>
      <c r="B39" s="349"/>
      <c r="C39" s="349"/>
      <c r="D39" s="349"/>
      <c r="E39" s="349"/>
      <c r="F39" s="349"/>
      <c r="G39" s="349"/>
      <c r="H39" s="333"/>
      <c r="I39" s="356" t="s">
        <v>358</v>
      </c>
      <c r="J39" s="357"/>
      <c r="K39" s="357"/>
      <c r="L39" s="357"/>
      <c r="M39" s="357"/>
      <c r="N39" s="357"/>
      <c r="O39" s="357"/>
      <c r="P39" s="328">
        <f>IF(データ!M57=0,"",データ!M57)</f>
        <v>26748000</v>
      </c>
      <c r="Q39" s="329"/>
      <c r="R39" s="329"/>
      <c r="S39" s="329"/>
      <c r="T39" s="329"/>
      <c r="U39" s="329"/>
      <c r="V39" s="332"/>
      <c r="W39" s="333"/>
      <c r="X39" s="339"/>
      <c r="Y39" s="340"/>
      <c r="Z39" s="340"/>
      <c r="AA39" s="340"/>
      <c r="AB39" s="340"/>
      <c r="AC39" s="340"/>
      <c r="AD39" s="340"/>
      <c r="AE39" s="340"/>
      <c r="AF39" s="341"/>
    </row>
    <row r="40" spans="1:32" ht="13.5" customHeight="1">
      <c r="A40" s="334"/>
      <c r="B40" s="350"/>
      <c r="C40" s="350"/>
      <c r="D40" s="350"/>
      <c r="E40" s="350"/>
      <c r="F40" s="350"/>
      <c r="G40" s="350"/>
      <c r="H40" s="335"/>
      <c r="I40" s="356" t="s">
        <v>359</v>
      </c>
      <c r="J40" s="357"/>
      <c r="K40" s="357"/>
      <c r="L40" s="357"/>
      <c r="M40" s="357"/>
      <c r="N40" s="357"/>
      <c r="O40" s="357"/>
      <c r="P40" s="328">
        <f>IF(データ!M57=0," ",データ!M57+ROUNDDOWN(データ!M57*データ!M58,0))</f>
        <v>29422800</v>
      </c>
      <c r="Q40" s="329"/>
      <c r="R40" s="329"/>
      <c r="S40" s="329"/>
      <c r="T40" s="329"/>
      <c r="U40" s="329"/>
      <c r="V40" s="334"/>
      <c r="W40" s="335"/>
      <c r="X40" s="342"/>
      <c r="Y40" s="343"/>
      <c r="Z40" s="343"/>
      <c r="AA40" s="343"/>
      <c r="AB40" s="343"/>
      <c r="AC40" s="343"/>
      <c r="AD40" s="343"/>
      <c r="AE40" s="343"/>
      <c r="AF40" s="344"/>
    </row>
    <row r="41" spans="1:32">
      <c r="A41" s="267" t="s">
        <v>26</v>
      </c>
      <c r="B41" s="267"/>
      <c r="C41" s="267"/>
      <c r="D41" s="267"/>
      <c r="E41" s="267"/>
      <c r="F41" s="267"/>
      <c r="G41" s="267"/>
      <c r="H41" s="267"/>
      <c r="I41" s="311" t="str">
        <f>IF(データ!M62=0," ",データ!M62)</f>
        <v>別封予定価格調書のとおり</v>
      </c>
      <c r="J41" s="311"/>
      <c r="K41" s="311"/>
      <c r="L41" s="311"/>
      <c r="M41" s="311"/>
      <c r="N41" s="311"/>
      <c r="O41" s="311"/>
      <c r="P41" s="311"/>
      <c r="Q41" s="311"/>
      <c r="R41" s="311"/>
      <c r="S41" s="311"/>
      <c r="T41" s="311"/>
      <c r="U41" s="311"/>
      <c r="V41" s="311"/>
      <c r="W41" s="311"/>
      <c r="X41" s="311"/>
      <c r="Y41" s="311"/>
      <c r="Z41" s="311"/>
      <c r="AA41" s="311"/>
      <c r="AB41" s="311"/>
      <c r="AC41" s="311"/>
      <c r="AD41" s="311"/>
      <c r="AE41" s="311"/>
      <c r="AF41" s="311"/>
    </row>
    <row r="42" spans="1:32">
      <c r="A42" s="267" t="s">
        <v>27</v>
      </c>
      <c r="B42" s="267"/>
      <c r="C42" s="267"/>
      <c r="D42" s="267"/>
      <c r="E42" s="267"/>
      <c r="F42" s="267"/>
      <c r="G42" s="267"/>
      <c r="H42" s="267"/>
      <c r="I42" s="311" t="str">
        <f>IF(データ!M63=0," ",データ!M63)</f>
        <v>設けない</v>
      </c>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row>
    <row r="43" spans="1:32">
      <c r="A43" s="267" t="s">
        <v>28</v>
      </c>
      <c r="B43" s="267"/>
      <c r="C43" s="267"/>
      <c r="D43" s="267"/>
      <c r="E43" s="267"/>
      <c r="F43" s="267"/>
      <c r="G43" s="267"/>
      <c r="H43" s="267"/>
      <c r="I43" s="354"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43" s="354"/>
      <c r="K43" s="354"/>
      <c r="L43" s="354"/>
      <c r="M43" s="354"/>
      <c r="N43" s="354"/>
      <c r="O43" s="354"/>
      <c r="P43" s="354"/>
      <c r="Q43" s="354"/>
      <c r="R43" s="354"/>
      <c r="S43" s="354"/>
      <c r="T43" s="354"/>
      <c r="U43" s="354"/>
      <c r="V43" s="354"/>
      <c r="W43" s="354"/>
      <c r="X43" s="354"/>
      <c r="Y43" s="354"/>
      <c r="Z43" s="354"/>
      <c r="AA43" s="354"/>
      <c r="AB43" s="354"/>
      <c r="AC43" s="354"/>
      <c r="AD43" s="354"/>
      <c r="AE43" s="354"/>
      <c r="AF43" s="354"/>
    </row>
    <row r="44" spans="1:32">
      <c r="A44" s="267"/>
      <c r="B44" s="267"/>
      <c r="C44" s="267"/>
      <c r="D44" s="267"/>
      <c r="E44" s="267"/>
      <c r="F44" s="267"/>
      <c r="G44" s="267"/>
      <c r="H44" s="267"/>
      <c r="I44" s="354"/>
      <c r="J44" s="354"/>
      <c r="K44" s="354"/>
      <c r="L44" s="354"/>
      <c r="M44" s="354"/>
      <c r="N44" s="354"/>
      <c r="O44" s="354"/>
      <c r="P44" s="354"/>
      <c r="Q44" s="354"/>
      <c r="R44" s="354"/>
      <c r="S44" s="354"/>
      <c r="T44" s="354"/>
      <c r="U44" s="354"/>
      <c r="V44" s="354"/>
      <c r="W44" s="354"/>
      <c r="X44" s="354"/>
      <c r="Y44" s="354"/>
      <c r="Z44" s="354"/>
      <c r="AA44" s="354"/>
      <c r="AB44" s="354"/>
      <c r="AC44" s="354"/>
      <c r="AD44" s="354"/>
      <c r="AE44" s="354"/>
      <c r="AF44" s="354"/>
    </row>
    <row r="45" spans="1:32">
      <c r="A45" s="267"/>
      <c r="B45" s="267"/>
      <c r="C45" s="267"/>
      <c r="D45" s="267"/>
      <c r="E45" s="267"/>
      <c r="F45" s="267"/>
      <c r="G45" s="267"/>
      <c r="H45" s="267"/>
      <c r="I45" s="354"/>
      <c r="J45" s="354"/>
      <c r="K45" s="354"/>
      <c r="L45" s="354"/>
      <c r="M45" s="354"/>
      <c r="N45" s="354"/>
      <c r="O45" s="354"/>
      <c r="P45" s="354"/>
      <c r="Q45" s="354"/>
      <c r="R45" s="354"/>
      <c r="S45" s="354"/>
      <c r="T45" s="354"/>
      <c r="U45" s="354"/>
      <c r="V45" s="354"/>
      <c r="W45" s="354"/>
      <c r="X45" s="354"/>
      <c r="Y45" s="354"/>
      <c r="Z45" s="354"/>
      <c r="AA45" s="354"/>
      <c r="AB45" s="354"/>
      <c r="AC45" s="354"/>
      <c r="AD45" s="354"/>
      <c r="AE45" s="354"/>
      <c r="AF45" s="354"/>
    </row>
    <row r="46" spans="1:32">
      <c r="A46" s="267"/>
      <c r="B46" s="267"/>
      <c r="C46" s="267"/>
      <c r="D46" s="267"/>
      <c r="E46" s="267"/>
      <c r="F46" s="267"/>
      <c r="G46" s="267"/>
      <c r="H46" s="267"/>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row>
    <row r="47" spans="1:32">
      <c r="A47" s="267"/>
      <c r="B47" s="267"/>
      <c r="C47" s="267"/>
      <c r="D47" s="267"/>
      <c r="E47" s="267"/>
      <c r="F47" s="267"/>
      <c r="G47" s="267"/>
      <c r="H47" s="267"/>
      <c r="I47" s="354"/>
      <c r="J47" s="354"/>
      <c r="K47" s="354"/>
      <c r="L47" s="354"/>
      <c r="M47" s="354"/>
      <c r="N47" s="354"/>
      <c r="O47" s="354"/>
      <c r="P47" s="354"/>
      <c r="Q47" s="354"/>
      <c r="R47" s="354"/>
      <c r="S47" s="354"/>
      <c r="T47" s="354"/>
      <c r="U47" s="354"/>
      <c r="V47" s="354"/>
      <c r="W47" s="354"/>
      <c r="X47" s="354"/>
      <c r="Y47" s="354"/>
      <c r="Z47" s="354"/>
      <c r="AA47" s="354"/>
      <c r="AB47" s="354"/>
      <c r="AC47" s="354"/>
      <c r="AD47" s="354"/>
      <c r="AE47" s="354"/>
      <c r="AF47" s="354"/>
    </row>
    <row r="48" spans="1:32">
      <c r="A48" s="267"/>
      <c r="B48" s="267"/>
      <c r="C48" s="267"/>
      <c r="D48" s="267"/>
      <c r="E48" s="267"/>
      <c r="F48" s="267"/>
      <c r="G48" s="267"/>
      <c r="H48" s="267"/>
      <c r="I48" s="354"/>
      <c r="J48" s="354"/>
      <c r="K48" s="354"/>
      <c r="L48" s="354"/>
      <c r="M48" s="354"/>
      <c r="N48" s="354"/>
      <c r="O48" s="354"/>
      <c r="P48" s="354"/>
      <c r="Q48" s="354"/>
      <c r="R48" s="354"/>
      <c r="S48" s="354"/>
      <c r="T48" s="354"/>
      <c r="U48" s="354"/>
      <c r="V48" s="354"/>
      <c r="W48" s="354"/>
      <c r="X48" s="354"/>
      <c r="Y48" s="354"/>
      <c r="Z48" s="354"/>
      <c r="AA48" s="354"/>
      <c r="AB48" s="354"/>
      <c r="AC48" s="354"/>
      <c r="AD48" s="354"/>
      <c r="AE48" s="354"/>
      <c r="AF48" s="354"/>
    </row>
    <row r="49" spans="1:32">
      <c r="A49" s="267"/>
      <c r="B49" s="267"/>
      <c r="C49" s="267"/>
      <c r="D49" s="267"/>
      <c r="E49" s="267"/>
      <c r="F49" s="267"/>
      <c r="G49" s="267"/>
      <c r="H49" s="267"/>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row>
    <row r="50" spans="1:32">
      <c r="A50" s="267"/>
      <c r="B50" s="267"/>
      <c r="C50" s="267"/>
      <c r="D50" s="267"/>
      <c r="E50" s="267"/>
      <c r="F50" s="267"/>
      <c r="G50" s="267"/>
      <c r="H50" s="267"/>
      <c r="I50" s="354"/>
      <c r="J50" s="354"/>
      <c r="K50" s="354"/>
      <c r="L50" s="354"/>
      <c r="M50" s="354"/>
      <c r="N50" s="354"/>
      <c r="O50" s="354"/>
      <c r="P50" s="354"/>
      <c r="Q50" s="354"/>
      <c r="R50" s="354"/>
      <c r="S50" s="354"/>
      <c r="T50" s="354"/>
      <c r="U50" s="354"/>
      <c r="V50" s="354"/>
      <c r="W50" s="354"/>
      <c r="X50" s="354"/>
      <c r="Y50" s="354"/>
      <c r="Z50" s="354"/>
      <c r="AA50" s="354"/>
      <c r="AB50" s="354"/>
      <c r="AC50" s="354"/>
      <c r="AD50" s="354"/>
      <c r="AE50" s="354"/>
      <c r="AF50" s="354"/>
    </row>
    <row r="51" spans="1:32">
      <c r="A51" s="267"/>
      <c r="B51" s="267"/>
      <c r="C51" s="267"/>
      <c r="D51" s="267"/>
      <c r="E51" s="267"/>
      <c r="F51" s="267"/>
      <c r="G51" s="267"/>
      <c r="H51" s="267"/>
      <c r="I51" s="354"/>
      <c r="J51" s="354"/>
      <c r="K51" s="354"/>
      <c r="L51" s="354"/>
      <c r="M51" s="354"/>
      <c r="N51" s="354"/>
      <c r="O51" s="354"/>
      <c r="P51" s="354"/>
      <c r="Q51" s="354"/>
      <c r="R51" s="354"/>
      <c r="S51" s="354"/>
      <c r="T51" s="354"/>
      <c r="U51" s="354"/>
      <c r="V51" s="354"/>
      <c r="W51" s="354"/>
      <c r="X51" s="354"/>
      <c r="Y51" s="354"/>
      <c r="Z51" s="354"/>
      <c r="AA51" s="354"/>
      <c r="AB51" s="354"/>
      <c r="AC51" s="354"/>
      <c r="AD51" s="354"/>
      <c r="AE51" s="354"/>
      <c r="AF51" s="354"/>
    </row>
    <row r="52" spans="1:32">
      <c r="A52" s="267"/>
      <c r="B52" s="267"/>
      <c r="C52" s="267"/>
      <c r="D52" s="267"/>
      <c r="E52" s="267"/>
      <c r="F52" s="267"/>
      <c r="G52" s="267"/>
      <c r="H52" s="267"/>
      <c r="I52" s="354"/>
      <c r="J52" s="354"/>
      <c r="K52" s="354"/>
      <c r="L52" s="354"/>
      <c r="M52" s="354"/>
      <c r="N52" s="354"/>
      <c r="O52" s="354"/>
      <c r="P52" s="354"/>
      <c r="Q52" s="354"/>
      <c r="R52" s="354"/>
      <c r="S52" s="354"/>
      <c r="T52" s="354"/>
      <c r="U52" s="354"/>
      <c r="V52" s="354"/>
      <c r="W52" s="354"/>
      <c r="X52" s="354"/>
      <c r="Y52" s="354"/>
      <c r="Z52" s="354"/>
      <c r="AA52" s="354"/>
      <c r="AB52" s="354"/>
      <c r="AC52" s="354"/>
      <c r="AD52" s="354"/>
      <c r="AE52" s="354"/>
      <c r="AF52" s="354"/>
    </row>
    <row r="53" spans="1:32">
      <c r="A53" s="319" t="s">
        <v>313</v>
      </c>
      <c r="B53" s="320"/>
      <c r="C53" s="320"/>
      <c r="D53" s="320"/>
      <c r="E53" s="320"/>
      <c r="F53" s="320"/>
      <c r="G53" s="320"/>
      <c r="H53" s="321"/>
      <c r="I53" s="315" t="s">
        <v>82</v>
      </c>
      <c r="J53" s="315"/>
      <c r="K53" s="315"/>
      <c r="L53" s="325" t="str">
        <f>IF(データ!M65=0," ",データ!M65)</f>
        <v>交通政策室　室長　加藤健一</v>
      </c>
      <c r="M53" s="326"/>
      <c r="N53" s="326"/>
      <c r="O53" s="326"/>
      <c r="P53" s="326"/>
      <c r="Q53" s="326"/>
      <c r="R53" s="326"/>
      <c r="S53" s="326"/>
      <c r="T53" s="326"/>
      <c r="U53" s="326"/>
      <c r="V53" s="326"/>
      <c r="W53" s="326"/>
      <c r="X53" s="326"/>
      <c r="Y53" s="326"/>
      <c r="Z53" s="326"/>
      <c r="AA53" s="326"/>
      <c r="AB53" s="326"/>
      <c r="AC53" s="326"/>
      <c r="AD53" s="326"/>
      <c r="AE53" s="326"/>
      <c r="AF53" s="327"/>
    </row>
    <row r="54" spans="1:32" ht="13.5" customHeight="1">
      <c r="A54" s="316" t="s">
        <v>314</v>
      </c>
      <c r="B54" s="317"/>
      <c r="C54" s="317"/>
      <c r="D54" s="317"/>
      <c r="E54" s="317"/>
      <c r="F54" s="317"/>
      <c r="G54" s="317"/>
      <c r="H54" s="318"/>
      <c r="I54" s="315" t="s">
        <v>82</v>
      </c>
      <c r="J54" s="315"/>
      <c r="K54" s="315"/>
      <c r="L54" s="322" t="str">
        <f>IF(データ!M66=0," ",データ!M66)</f>
        <v>副主幹　藤江未奈</v>
      </c>
      <c r="M54" s="323"/>
      <c r="N54" s="323"/>
      <c r="O54" s="323"/>
      <c r="P54" s="323"/>
      <c r="Q54" s="323"/>
      <c r="R54" s="323"/>
      <c r="S54" s="323"/>
      <c r="T54" s="323"/>
      <c r="U54" s="323"/>
      <c r="V54" s="323"/>
      <c r="W54" s="323"/>
      <c r="X54" s="323"/>
      <c r="Y54" s="323"/>
      <c r="Z54" s="323"/>
      <c r="AA54" s="323"/>
      <c r="AB54" s="323"/>
      <c r="AC54" s="323"/>
      <c r="AD54" s="323"/>
      <c r="AE54" s="323"/>
      <c r="AF54" s="324"/>
    </row>
  </sheetData>
  <mergeCells count="140">
    <mergeCell ref="AD6:AF6"/>
    <mergeCell ref="AD7:AF9"/>
    <mergeCell ref="I37:O37"/>
    <mergeCell ref="I38:O38"/>
    <mergeCell ref="I39:O39"/>
    <mergeCell ref="I40:O40"/>
    <mergeCell ref="I33:J36"/>
    <mergeCell ref="Y33:Z33"/>
    <mergeCell ref="Y34:Z34"/>
    <mergeCell ref="Y35:Z35"/>
    <mergeCell ref="Y36:Z36"/>
    <mergeCell ref="P33:U33"/>
    <mergeCell ref="P40:U40"/>
    <mergeCell ref="AA33:AF33"/>
    <mergeCell ref="P34:U34"/>
    <mergeCell ref="AA34:AF34"/>
    <mergeCell ref="P35:U35"/>
    <mergeCell ref="P36:U36"/>
    <mergeCell ref="AA36:AF36"/>
    <mergeCell ref="K33:M33"/>
    <mergeCell ref="K34:M34"/>
    <mergeCell ref="Q28:S28"/>
    <mergeCell ref="I31:P31"/>
    <mergeCell ref="Q31:S31"/>
    <mergeCell ref="U28:AF28"/>
    <mergeCell ref="U31:AF31"/>
    <mergeCell ref="A33:H40"/>
    <mergeCell ref="V35:X35"/>
    <mergeCell ref="V36:X36"/>
    <mergeCell ref="T13:AA13"/>
    <mergeCell ref="AB13:AF13"/>
    <mergeCell ref="V34:X34"/>
    <mergeCell ref="A43:H52"/>
    <mergeCell ref="I43:AF52"/>
    <mergeCell ref="A24:E25"/>
    <mergeCell ref="F24:H24"/>
    <mergeCell ref="I24:AF24"/>
    <mergeCell ref="F25:H25"/>
    <mergeCell ref="I25:AF25"/>
    <mergeCell ref="A26:H26"/>
    <mergeCell ref="I26:AF26"/>
    <mergeCell ref="A21:H21"/>
    <mergeCell ref="I21:AF21"/>
    <mergeCell ref="A22:E23"/>
    <mergeCell ref="F22:H22"/>
    <mergeCell ref="I22:AF22"/>
    <mergeCell ref="F23:H23"/>
    <mergeCell ref="I23:AF23"/>
    <mergeCell ref="I53:K53"/>
    <mergeCell ref="I54:K54"/>
    <mergeCell ref="A54:H54"/>
    <mergeCell ref="A53:H53"/>
    <mergeCell ref="L54:AF54"/>
    <mergeCell ref="L53:AF53"/>
    <mergeCell ref="N35:O35"/>
    <mergeCell ref="N36:O36"/>
    <mergeCell ref="P39:U39"/>
    <mergeCell ref="P37:U37"/>
    <mergeCell ref="V37:W40"/>
    <mergeCell ref="X37:AF40"/>
    <mergeCell ref="P38:U38"/>
    <mergeCell ref="A41:H41"/>
    <mergeCell ref="I41:AF41"/>
    <mergeCell ref="K35:M35"/>
    <mergeCell ref="K36:M36"/>
    <mergeCell ref="A12:C12"/>
    <mergeCell ref="D12:M12"/>
    <mergeCell ref="N12:P13"/>
    <mergeCell ref="AD2:AF2"/>
    <mergeCell ref="T12:AF12"/>
    <mergeCell ref="Z1:AC2"/>
    <mergeCell ref="N33:O33"/>
    <mergeCell ref="N34:O34"/>
    <mergeCell ref="A42:H42"/>
    <mergeCell ref="I42:AF42"/>
    <mergeCell ref="V33:X33"/>
    <mergeCell ref="A27:H27"/>
    <mergeCell ref="I27:AF27"/>
    <mergeCell ref="A28:E30"/>
    <mergeCell ref="F28:H28"/>
    <mergeCell ref="F29:H29"/>
    <mergeCell ref="I29:AF29"/>
    <mergeCell ref="F30:H30"/>
    <mergeCell ref="I30:AF30"/>
    <mergeCell ref="A31:E32"/>
    <mergeCell ref="F31:H31"/>
    <mergeCell ref="F32:H32"/>
    <mergeCell ref="I32:AF32"/>
    <mergeCell ref="I28:P28"/>
    <mergeCell ref="A6:A9"/>
    <mergeCell ref="B6:M6"/>
    <mergeCell ref="N6:Y6"/>
    <mergeCell ref="Z6:Z9"/>
    <mergeCell ref="AA6:AC6"/>
    <mergeCell ref="B7:M7"/>
    <mergeCell ref="N7:Y7"/>
    <mergeCell ref="AA7:AC9"/>
    <mergeCell ref="A1:A5"/>
    <mergeCell ref="B1:D2"/>
    <mergeCell ref="E1:G2"/>
    <mergeCell ref="H1:J2"/>
    <mergeCell ref="K1:M2"/>
    <mergeCell ref="F19:H19"/>
    <mergeCell ref="A20:H20"/>
    <mergeCell ref="I20:AF20"/>
    <mergeCell ref="A14:H14"/>
    <mergeCell ref="I14:AF14"/>
    <mergeCell ref="A15:H15"/>
    <mergeCell ref="I15:AF15"/>
    <mergeCell ref="A16:H17"/>
    <mergeCell ref="I16:AF17"/>
    <mergeCell ref="T19:Z19"/>
    <mergeCell ref="I18:AF18"/>
    <mergeCell ref="A18:E19"/>
    <mergeCell ref="F18:H18"/>
    <mergeCell ref="I19:P19"/>
    <mergeCell ref="W10:Y11"/>
    <mergeCell ref="Z10:AF11"/>
    <mergeCell ref="A10:V11"/>
    <mergeCell ref="A13:C13"/>
    <mergeCell ref="D13:M13"/>
    <mergeCell ref="Q13:S13"/>
    <mergeCell ref="N1:P2"/>
    <mergeCell ref="B3:D5"/>
    <mergeCell ref="E3:G5"/>
    <mergeCell ref="H3:J5"/>
    <mergeCell ref="K3:M5"/>
    <mergeCell ref="N3:P5"/>
    <mergeCell ref="Q3:S5"/>
    <mergeCell ref="T3:V5"/>
    <mergeCell ref="W3:Y5"/>
    <mergeCell ref="B8:M9"/>
    <mergeCell ref="N8:Y9"/>
    <mergeCell ref="AD3:AF5"/>
    <mergeCell ref="Z3:AC5"/>
    <mergeCell ref="AD1:AF1"/>
    <mergeCell ref="Q12:S12"/>
    <mergeCell ref="Q1:S2"/>
    <mergeCell ref="T1:V2"/>
    <mergeCell ref="W1:Y2"/>
  </mergeCells>
  <phoneticPr fontId="3"/>
  <dataValidations count="1">
    <dataValidation type="list" allowBlank="1" showInputMessage="1" showErrorMessage="1" sqref="H1:J2">
      <formula1>"検査監,検査官"</formula1>
    </dataValidation>
  </dataValidations>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sheetPr>
  <dimension ref="A1:AF56"/>
  <sheetViews>
    <sheetView showGridLines="0" showZeros="0" view="pageBreakPreview" topLeftCell="A34" zoomScale="85" zoomScaleNormal="85" zoomScaleSheetLayoutView="85" workbookViewId="0">
      <selection activeCell="J45" sqref="J45:AF49"/>
    </sheetView>
  </sheetViews>
  <sheetFormatPr defaultColWidth="3" defaultRowHeight="13.5"/>
  <cols>
    <col min="1" max="16384" width="3" style="1"/>
  </cols>
  <sheetData>
    <row r="1" spans="1:32" ht="13.5" customHeight="1">
      <c r="A1" s="294" t="s">
        <v>63</v>
      </c>
      <c r="B1" s="287" t="s">
        <v>64</v>
      </c>
      <c r="C1" s="287"/>
      <c r="D1" s="287"/>
      <c r="E1" s="299" t="s">
        <v>65</v>
      </c>
      <c r="F1" s="287"/>
      <c r="G1" s="287"/>
      <c r="H1" s="251" t="s">
        <v>361</v>
      </c>
      <c r="I1" s="252"/>
      <c r="J1" s="253"/>
      <c r="K1" s="269" t="s">
        <v>66</v>
      </c>
      <c r="L1" s="270"/>
      <c r="M1" s="271"/>
      <c r="N1" s="269" t="s">
        <v>67</v>
      </c>
      <c r="O1" s="270"/>
      <c r="P1" s="271"/>
      <c r="Q1" s="269" t="s">
        <v>68</v>
      </c>
      <c r="R1" s="270"/>
      <c r="S1" s="271"/>
      <c r="T1" s="269" t="s">
        <v>103</v>
      </c>
      <c r="U1" s="270"/>
      <c r="V1" s="271"/>
      <c r="W1" s="287" t="s">
        <v>70</v>
      </c>
      <c r="X1" s="287"/>
      <c r="Y1" s="287"/>
      <c r="Z1" s="287" t="s">
        <v>126</v>
      </c>
      <c r="AA1" s="287"/>
      <c r="AB1" s="287"/>
      <c r="AC1" s="287"/>
      <c r="AD1" s="287"/>
      <c r="AE1" s="287"/>
      <c r="AF1" s="287"/>
    </row>
    <row r="2" spans="1:32">
      <c r="A2" s="294"/>
      <c r="B2" s="287"/>
      <c r="C2" s="287"/>
      <c r="D2" s="287"/>
      <c r="E2" s="287"/>
      <c r="F2" s="287"/>
      <c r="G2" s="287"/>
      <c r="H2" s="254"/>
      <c r="I2" s="255"/>
      <c r="J2" s="256"/>
      <c r="K2" s="272"/>
      <c r="L2" s="273"/>
      <c r="M2" s="274"/>
      <c r="N2" s="272"/>
      <c r="O2" s="273"/>
      <c r="P2" s="274"/>
      <c r="Q2" s="272"/>
      <c r="R2" s="273"/>
      <c r="S2" s="274"/>
      <c r="T2" s="272"/>
      <c r="U2" s="273"/>
      <c r="V2" s="274"/>
      <c r="W2" s="287"/>
      <c r="X2" s="287"/>
      <c r="Y2" s="287"/>
      <c r="Z2" s="287"/>
      <c r="AA2" s="287"/>
      <c r="AB2" s="287"/>
      <c r="AC2" s="287"/>
      <c r="AD2" s="287"/>
      <c r="AE2" s="287"/>
      <c r="AF2" s="287"/>
    </row>
    <row r="3" spans="1:32">
      <c r="A3" s="294"/>
      <c r="B3" s="275" t="str">
        <f>IF(データ!I14=0," ",データ!I14)</f>
        <v xml:space="preserve"> </v>
      </c>
      <c r="C3" s="275"/>
      <c r="D3" s="275"/>
      <c r="E3" s="276" t="str">
        <f>IF(データ!M14=0," ",データ!M14)</f>
        <v xml:space="preserve"> </v>
      </c>
      <c r="F3" s="277"/>
      <c r="G3" s="278"/>
      <c r="H3" s="275"/>
      <c r="I3" s="275"/>
      <c r="J3" s="275"/>
      <c r="K3" s="275" t="str">
        <f>IF(データ!Q14=0," ",データ!Q14)</f>
        <v xml:space="preserve"> </v>
      </c>
      <c r="L3" s="275"/>
      <c r="M3" s="275"/>
      <c r="N3" s="275" t="str">
        <f>IF(データ!U14=0," ",データ!U14)</f>
        <v xml:space="preserve"> </v>
      </c>
      <c r="O3" s="275"/>
      <c r="P3" s="275"/>
      <c r="Q3" s="275"/>
      <c r="R3" s="275"/>
      <c r="S3" s="275"/>
      <c r="T3" s="275"/>
      <c r="U3" s="275"/>
      <c r="V3" s="275"/>
      <c r="W3" s="275"/>
      <c r="X3" s="275"/>
      <c r="Y3" s="275"/>
      <c r="Z3" s="275"/>
      <c r="AA3" s="275"/>
      <c r="AB3" s="275"/>
      <c r="AC3" s="275"/>
      <c r="AD3" s="275"/>
      <c r="AE3" s="275"/>
      <c r="AF3" s="275"/>
    </row>
    <row r="4" spans="1:32">
      <c r="A4" s="294"/>
      <c r="B4" s="275"/>
      <c r="C4" s="275"/>
      <c r="D4" s="275"/>
      <c r="E4" s="279"/>
      <c r="F4" s="280"/>
      <c r="G4" s="281"/>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2">
      <c r="A5" s="294"/>
      <c r="B5" s="275"/>
      <c r="C5" s="275"/>
      <c r="D5" s="275"/>
      <c r="E5" s="282"/>
      <c r="F5" s="283"/>
      <c r="G5" s="284"/>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row>
    <row r="6" spans="1:32">
      <c r="A6" s="294" t="s">
        <v>71</v>
      </c>
      <c r="B6" s="287" t="str">
        <f>IF(データ!M18=0," ",データ!M18)</f>
        <v xml:space="preserve"> </v>
      </c>
      <c r="C6" s="287"/>
      <c r="D6" s="287"/>
      <c r="E6" s="287"/>
      <c r="F6" s="287"/>
      <c r="G6" s="287"/>
      <c r="H6" s="287"/>
      <c r="I6" s="287"/>
      <c r="J6" s="287"/>
      <c r="K6" s="287"/>
      <c r="L6" s="287"/>
      <c r="M6" s="287"/>
      <c r="N6" s="287" t="str">
        <f>IF(データ!M20=0," ",データ!M20)</f>
        <v xml:space="preserve"> </v>
      </c>
      <c r="O6" s="287"/>
      <c r="P6" s="287"/>
      <c r="Q6" s="287"/>
      <c r="R6" s="287"/>
      <c r="S6" s="287"/>
      <c r="T6" s="287"/>
      <c r="U6" s="287"/>
      <c r="V6" s="287"/>
      <c r="W6" s="287"/>
      <c r="X6" s="287"/>
      <c r="Y6" s="287"/>
      <c r="Z6" s="392"/>
      <c r="AA6" s="393"/>
      <c r="AB6" s="393"/>
      <c r="AC6" s="393"/>
      <c r="AD6" s="393"/>
      <c r="AE6" s="393"/>
      <c r="AF6" s="394"/>
    </row>
    <row r="7" spans="1:32">
      <c r="A7" s="294"/>
      <c r="B7" s="368" t="s">
        <v>75</v>
      </c>
      <c r="C7" s="369"/>
      <c r="D7" s="369"/>
      <c r="E7" s="369"/>
      <c r="F7" s="369"/>
      <c r="G7" s="369"/>
      <c r="H7" s="369"/>
      <c r="I7" s="369"/>
      <c r="J7" s="369"/>
      <c r="K7" s="369"/>
      <c r="L7" s="369"/>
      <c r="M7" s="370"/>
      <c r="N7" s="368" t="s">
        <v>76</v>
      </c>
      <c r="O7" s="369"/>
      <c r="P7" s="369"/>
      <c r="Q7" s="369"/>
      <c r="R7" s="369"/>
      <c r="S7" s="369"/>
      <c r="T7" s="369"/>
      <c r="U7" s="369"/>
      <c r="V7" s="369"/>
      <c r="W7" s="369"/>
      <c r="X7" s="369"/>
      <c r="Y7" s="370"/>
      <c r="Z7" s="395"/>
      <c r="AA7" s="396"/>
      <c r="AB7" s="396"/>
      <c r="AC7" s="396"/>
      <c r="AD7" s="396"/>
      <c r="AE7" s="396"/>
      <c r="AF7" s="397"/>
    </row>
    <row r="8" spans="1:32" ht="13.5" customHeight="1">
      <c r="A8" s="294"/>
      <c r="B8" s="285" t="str">
        <f>IF(データ!M19=0," ",データ!M19&amp;CHAR(10)&amp;"専決")</f>
        <v xml:space="preserve"> </v>
      </c>
      <c r="C8" s="285"/>
      <c r="D8" s="285"/>
      <c r="E8" s="285"/>
      <c r="F8" s="285"/>
      <c r="G8" s="285"/>
      <c r="H8" s="285"/>
      <c r="I8" s="285"/>
      <c r="J8" s="285"/>
      <c r="K8" s="285"/>
      <c r="L8" s="285"/>
      <c r="M8" s="285"/>
      <c r="N8" s="285" t="str">
        <f>IF(データ!M21=0," ",データ!M21&amp;CHAR(10)&amp;"専決")</f>
        <v xml:space="preserve"> </v>
      </c>
      <c r="O8" s="285"/>
      <c r="P8" s="285"/>
      <c r="Q8" s="285"/>
      <c r="R8" s="285"/>
      <c r="S8" s="285"/>
      <c r="T8" s="285"/>
      <c r="U8" s="285"/>
      <c r="V8" s="285"/>
      <c r="W8" s="285"/>
      <c r="X8" s="285"/>
      <c r="Y8" s="285"/>
      <c r="Z8" s="395"/>
      <c r="AA8" s="396"/>
      <c r="AB8" s="396"/>
      <c r="AC8" s="396"/>
      <c r="AD8" s="396"/>
      <c r="AE8" s="396"/>
      <c r="AF8" s="397"/>
    </row>
    <row r="9" spans="1:32">
      <c r="A9" s="294"/>
      <c r="B9" s="286"/>
      <c r="C9" s="286"/>
      <c r="D9" s="286"/>
      <c r="E9" s="286"/>
      <c r="F9" s="286"/>
      <c r="G9" s="286"/>
      <c r="H9" s="286"/>
      <c r="I9" s="286"/>
      <c r="J9" s="286"/>
      <c r="K9" s="286"/>
      <c r="L9" s="286"/>
      <c r="M9" s="286"/>
      <c r="N9" s="286"/>
      <c r="O9" s="286"/>
      <c r="P9" s="286"/>
      <c r="Q9" s="286"/>
      <c r="R9" s="286"/>
      <c r="S9" s="286"/>
      <c r="T9" s="286"/>
      <c r="U9" s="286"/>
      <c r="V9" s="286"/>
      <c r="W9" s="286"/>
      <c r="X9" s="286"/>
      <c r="Y9" s="286"/>
      <c r="Z9" s="398"/>
      <c r="AA9" s="399"/>
      <c r="AB9" s="399"/>
      <c r="AC9" s="399"/>
      <c r="AD9" s="399"/>
      <c r="AE9" s="399"/>
      <c r="AF9" s="400"/>
    </row>
    <row r="10" spans="1:32" ht="13.5" customHeight="1">
      <c r="A10" s="263" t="s">
        <v>104</v>
      </c>
      <c r="B10" s="264"/>
      <c r="C10" s="264"/>
      <c r="D10" s="264"/>
      <c r="E10" s="264"/>
      <c r="F10" s="264"/>
      <c r="G10" s="264"/>
      <c r="H10" s="264"/>
      <c r="I10" s="264"/>
      <c r="J10" s="264"/>
      <c r="K10" s="264"/>
      <c r="L10" s="264"/>
      <c r="M10" s="264"/>
      <c r="N10" s="264"/>
      <c r="O10" s="264"/>
      <c r="P10" s="264"/>
      <c r="Q10" s="264"/>
      <c r="R10" s="264"/>
      <c r="S10" s="264"/>
      <c r="T10" s="264"/>
      <c r="U10" s="264"/>
      <c r="V10" s="401"/>
      <c r="W10" s="251" t="s">
        <v>78</v>
      </c>
      <c r="X10" s="252"/>
      <c r="Y10" s="253"/>
      <c r="Z10" s="257" t="s">
        <v>333</v>
      </c>
      <c r="AA10" s="258"/>
      <c r="AB10" s="258"/>
      <c r="AC10" s="258"/>
      <c r="AD10" s="258"/>
      <c r="AE10" s="258"/>
      <c r="AF10" s="259"/>
    </row>
    <row r="11" spans="1:32" ht="13.5" customHeight="1">
      <c r="A11" s="265"/>
      <c r="B11" s="266"/>
      <c r="C11" s="266"/>
      <c r="D11" s="266"/>
      <c r="E11" s="266"/>
      <c r="F11" s="266"/>
      <c r="G11" s="266"/>
      <c r="H11" s="266"/>
      <c r="I11" s="266"/>
      <c r="J11" s="266"/>
      <c r="K11" s="266"/>
      <c r="L11" s="266"/>
      <c r="M11" s="266"/>
      <c r="N11" s="266"/>
      <c r="O11" s="266"/>
      <c r="P11" s="266"/>
      <c r="Q11" s="266"/>
      <c r="R11" s="266"/>
      <c r="S11" s="266"/>
      <c r="T11" s="266"/>
      <c r="U11" s="266"/>
      <c r="V11" s="402"/>
      <c r="W11" s="254"/>
      <c r="X11" s="255"/>
      <c r="Y11" s="256"/>
      <c r="Z11" s="260"/>
      <c r="AA11" s="261"/>
      <c r="AB11" s="261"/>
      <c r="AC11" s="261"/>
      <c r="AD11" s="261"/>
      <c r="AE11" s="261"/>
      <c r="AF11" s="262"/>
    </row>
    <row r="12" spans="1:32">
      <c r="A12" s="267"/>
      <c r="B12" s="267"/>
      <c r="C12" s="267"/>
      <c r="D12" s="300"/>
      <c r="E12" s="301"/>
      <c r="F12" s="301"/>
      <c r="G12" s="301"/>
      <c r="H12" s="301"/>
      <c r="I12" s="301"/>
      <c r="J12" s="301"/>
      <c r="K12" s="301"/>
      <c r="L12" s="301"/>
      <c r="M12" s="302"/>
      <c r="N12" s="267" t="s">
        <v>80</v>
      </c>
      <c r="O12" s="267"/>
      <c r="P12" s="267"/>
      <c r="Q12" s="267" t="s">
        <v>128</v>
      </c>
      <c r="R12" s="267"/>
      <c r="S12" s="267"/>
      <c r="T12" s="351" t="str">
        <f>IF(データ!M23=0," ",データ!M23)</f>
        <v>政策企画部　うんなん暮らし推進課　交通政策室</v>
      </c>
      <c r="U12" s="352"/>
      <c r="V12" s="352"/>
      <c r="W12" s="352"/>
      <c r="X12" s="352"/>
      <c r="Y12" s="352"/>
      <c r="Z12" s="352"/>
      <c r="AA12" s="352"/>
      <c r="AB12" s="352"/>
      <c r="AC12" s="352"/>
      <c r="AD12" s="352"/>
      <c r="AE12" s="352"/>
      <c r="AF12" s="353"/>
    </row>
    <row r="13" spans="1:32">
      <c r="A13" s="267"/>
      <c r="B13" s="267"/>
      <c r="C13" s="267"/>
      <c r="D13" s="268"/>
      <c r="E13" s="268"/>
      <c r="F13" s="268"/>
      <c r="G13" s="268"/>
      <c r="H13" s="268"/>
      <c r="I13" s="268"/>
      <c r="J13" s="268"/>
      <c r="K13" s="268"/>
      <c r="L13" s="268"/>
      <c r="M13" s="268"/>
      <c r="N13" s="267"/>
      <c r="O13" s="267"/>
      <c r="P13" s="267"/>
      <c r="Q13" s="267" t="s">
        <v>82</v>
      </c>
      <c r="R13" s="267"/>
      <c r="S13" s="267"/>
      <c r="T13" s="351" t="str">
        <f>IF(データ!M24=0," ",データ!M24)</f>
        <v>副主幹　藤江未奈</v>
      </c>
      <c r="U13" s="352"/>
      <c r="V13" s="352"/>
      <c r="W13" s="352"/>
      <c r="X13" s="352"/>
      <c r="Y13" s="352"/>
      <c r="Z13" s="352"/>
      <c r="AA13" s="352"/>
      <c r="AB13" s="352" t="str">
        <f>"TEL："&amp;IF(データ!AB24=0," ",データ!AB24)</f>
        <v>TEL：2323</v>
      </c>
      <c r="AC13" s="352"/>
      <c r="AD13" s="352"/>
      <c r="AE13" s="352"/>
      <c r="AF13" s="353"/>
    </row>
    <row r="14" spans="1:32">
      <c r="A14" s="267" t="s">
        <v>15</v>
      </c>
      <c r="B14" s="267"/>
      <c r="C14" s="267"/>
      <c r="D14" s="267"/>
      <c r="E14" s="267"/>
      <c r="F14" s="267"/>
      <c r="G14" s="267"/>
      <c r="H14" s="267"/>
      <c r="I14" s="191" t="str">
        <f>IF(データ!M25=0," ",データ!M25)</f>
        <v>雲南市民バス（２９人乗り４WD）更新事業</v>
      </c>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row>
    <row r="15" spans="1:32">
      <c r="A15" s="267" t="s">
        <v>129</v>
      </c>
      <c r="B15" s="267"/>
      <c r="C15" s="267"/>
      <c r="D15" s="267"/>
      <c r="E15" s="267"/>
      <c r="F15" s="267"/>
      <c r="G15" s="267"/>
      <c r="H15" s="267"/>
      <c r="I15" s="191" t="str">
        <f>IF(データ!M26=0," ",データ!M26)</f>
        <v>雲南市木次町里方</v>
      </c>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row>
    <row r="16" spans="1:32">
      <c r="A16" s="315" t="s">
        <v>105</v>
      </c>
      <c r="B16" s="315"/>
      <c r="C16" s="315"/>
      <c r="D16" s="287" t="s">
        <v>106</v>
      </c>
      <c r="E16" s="287"/>
      <c r="F16" s="287"/>
      <c r="G16" s="287"/>
      <c r="H16" s="287"/>
      <c r="I16" s="287"/>
      <c r="J16" s="315" t="s">
        <v>107</v>
      </c>
      <c r="K16" s="315"/>
      <c r="L16" s="315"/>
      <c r="M16" s="315"/>
      <c r="N16" s="315"/>
      <c r="O16" s="315"/>
      <c r="P16" s="315"/>
      <c r="Q16" s="315"/>
      <c r="R16" s="315"/>
      <c r="S16" s="315"/>
      <c r="T16" s="315"/>
      <c r="U16" s="315"/>
      <c r="V16" s="315"/>
      <c r="W16" s="315"/>
      <c r="X16" s="315"/>
      <c r="Y16" s="315"/>
      <c r="Z16" s="315"/>
      <c r="AA16" s="315"/>
      <c r="AB16" s="315"/>
      <c r="AC16" s="315"/>
      <c r="AD16" s="315"/>
      <c r="AE16" s="315"/>
      <c r="AF16" s="315"/>
    </row>
    <row r="17" spans="1:32">
      <c r="A17" s="371" t="s">
        <v>321</v>
      </c>
      <c r="B17" s="371"/>
      <c r="C17" s="371"/>
      <c r="D17" s="372" t="s">
        <v>197</v>
      </c>
      <c r="E17" s="372"/>
      <c r="F17" s="372"/>
      <c r="G17" s="372"/>
      <c r="H17" s="372"/>
      <c r="I17" s="372"/>
      <c r="J17" s="386" t="s">
        <v>382</v>
      </c>
      <c r="K17" s="386"/>
      <c r="L17" s="386"/>
      <c r="M17" s="386"/>
      <c r="N17" s="386"/>
      <c r="O17" s="386"/>
      <c r="P17" s="386"/>
      <c r="Q17" s="386"/>
      <c r="R17" s="386"/>
      <c r="S17" s="386"/>
      <c r="T17" s="386"/>
      <c r="U17" s="386"/>
      <c r="V17" s="386"/>
      <c r="W17" s="386"/>
      <c r="X17" s="386"/>
      <c r="Y17" s="386"/>
      <c r="Z17" s="386"/>
      <c r="AA17" s="386"/>
      <c r="AB17" s="386"/>
      <c r="AC17" s="386"/>
      <c r="AD17" s="386"/>
      <c r="AE17" s="386"/>
      <c r="AF17" s="386"/>
    </row>
    <row r="18" spans="1:32">
      <c r="A18" s="371"/>
      <c r="B18" s="371"/>
      <c r="C18" s="371"/>
      <c r="D18" s="372"/>
      <c r="E18" s="372"/>
      <c r="F18" s="372"/>
      <c r="G18" s="372"/>
      <c r="H18" s="372"/>
      <c r="I18" s="372"/>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row>
    <row r="19" spans="1:32">
      <c r="A19" s="371"/>
      <c r="B19" s="371"/>
      <c r="C19" s="371"/>
      <c r="D19" s="372"/>
      <c r="E19" s="372"/>
      <c r="F19" s="372"/>
      <c r="G19" s="372"/>
      <c r="H19" s="372"/>
      <c r="I19" s="372"/>
      <c r="J19" s="386"/>
      <c r="K19" s="386"/>
      <c r="L19" s="386"/>
      <c r="M19" s="386"/>
      <c r="N19" s="386"/>
      <c r="O19" s="386"/>
      <c r="P19" s="386"/>
      <c r="Q19" s="386"/>
      <c r="R19" s="386"/>
      <c r="S19" s="386"/>
      <c r="T19" s="386"/>
      <c r="U19" s="386"/>
      <c r="V19" s="386"/>
      <c r="W19" s="386"/>
      <c r="X19" s="386"/>
      <c r="Y19" s="386"/>
      <c r="Z19" s="386"/>
      <c r="AA19" s="386"/>
      <c r="AB19" s="386"/>
      <c r="AC19" s="386"/>
      <c r="AD19" s="386"/>
      <c r="AE19" s="386"/>
      <c r="AF19" s="386"/>
    </row>
    <row r="20" spans="1:32">
      <c r="A20" s="371"/>
      <c r="B20" s="371"/>
      <c r="C20" s="371"/>
      <c r="D20" s="372"/>
      <c r="E20" s="372"/>
      <c r="F20" s="372"/>
      <c r="G20" s="372"/>
      <c r="H20" s="372"/>
      <c r="I20" s="372"/>
      <c r="J20" s="386"/>
      <c r="K20" s="386"/>
      <c r="L20" s="386"/>
      <c r="M20" s="386"/>
      <c r="N20" s="386"/>
      <c r="O20" s="386"/>
      <c r="P20" s="386"/>
      <c r="Q20" s="386"/>
      <c r="R20" s="386"/>
      <c r="S20" s="386"/>
      <c r="T20" s="386"/>
      <c r="U20" s="386"/>
      <c r="V20" s="386"/>
      <c r="W20" s="386"/>
      <c r="X20" s="386"/>
      <c r="Y20" s="386"/>
      <c r="Z20" s="386"/>
      <c r="AA20" s="386"/>
      <c r="AB20" s="386"/>
      <c r="AC20" s="386"/>
      <c r="AD20" s="386"/>
      <c r="AE20" s="386"/>
      <c r="AF20" s="386"/>
    </row>
    <row r="21" spans="1:32">
      <c r="A21" s="371"/>
      <c r="B21" s="371"/>
      <c r="C21" s="371"/>
      <c r="D21" s="372"/>
      <c r="E21" s="372"/>
      <c r="F21" s="372"/>
      <c r="G21" s="372"/>
      <c r="H21" s="372"/>
      <c r="I21" s="372"/>
      <c r="J21" s="386"/>
      <c r="K21" s="386"/>
      <c r="L21" s="386"/>
      <c r="M21" s="386"/>
      <c r="N21" s="386"/>
      <c r="O21" s="386"/>
      <c r="P21" s="386"/>
      <c r="Q21" s="386"/>
      <c r="R21" s="386"/>
      <c r="S21" s="386"/>
      <c r="T21" s="386"/>
      <c r="U21" s="386"/>
      <c r="V21" s="386"/>
      <c r="W21" s="386"/>
      <c r="X21" s="386"/>
      <c r="Y21" s="386"/>
      <c r="Z21" s="386"/>
      <c r="AA21" s="386"/>
      <c r="AB21" s="386"/>
      <c r="AC21" s="386"/>
      <c r="AD21" s="386"/>
      <c r="AE21" s="386"/>
      <c r="AF21" s="386"/>
    </row>
    <row r="22" spans="1:32">
      <c r="A22" s="371"/>
      <c r="B22" s="371"/>
      <c r="C22" s="371"/>
      <c r="D22" s="372" t="s">
        <v>345</v>
      </c>
      <c r="E22" s="373"/>
      <c r="F22" s="373"/>
      <c r="G22" s="373"/>
      <c r="H22" s="373"/>
      <c r="I22" s="374"/>
      <c r="J22" s="242" t="s">
        <v>108</v>
      </c>
      <c r="K22" s="243"/>
      <c r="L22" s="243"/>
      <c r="M22" s="243"/>
      <c r="N22" s="243"/>
      <c r="O22" s="243"/>
      <c r="P22" s="243"/>
      <c r="Q22" s="243"/>
      <c r="R22" s="243"/>
      <c r="S22" s="243"/>
      <c r="T22" s="243"/>
      <c r="U22" s="243"/>
      <c r="V22" s="243"/>
      <c r="W22" s="243"/>
      <c r="X22" s="243"/>
      <c r="Y22" s="243"/>
      <c r="Z22" s="243"/>
      <c r="AA22" s="243"/>
      <c r="AB22" s="243"/>
      <c r="AC22" s="243"/>
      <c r="AD22" s="243"/>
      <c r="AE22" s="243"/>
      <c r="AF22" s="244"/>
    </row>
    <row r="23" spans="1:32">
      <c r="A23" s="371"/>
      <c r="B23" s="371"/>
      <c r="C23" s="371"/>
      <c r="D23" s="375"/>
      <c r="E23" s="376"/>
      <c r="F23" s="376"/>
      <c r="G23" s="376"/>
      <c r="H23" s="376"/>
      <c r="I23" s="377"/>
      <c r="J23" s="245"/>
      <c r="K23" s="246"/>
      <c r="L23" s="246"/>
      <c r="M23" s="246"/>
      <c r="N23" s="246"/>
      <c r="O23" s="246"/>
      <c r="P23" s="246"/>
      <c r="Q23" s="246"/>
      <c r="R23" s="246"/>
      <c r="S23" s="246"/>
      <c r="T23" s="246"/>
      <c r="U23" s="246"/>
      <c r="V23" s="246"/>
      <c r="W23" s="246"/>
      <c r="X23" s="246"/>
      <c r="Y23" s="246"/>
      <c r="Z23" s="246"/>
      <c r="AA23" s="246"/>
      <c r="AB23" s="246"/>
      <c r="AC23" s="246"/>
      <c r="AD23" s="246"/>
      <c r="AE23" s="246"/>
      <c r="AF23" s="247"/>
    </row>
    <row r="24" spans="1:32">
      <c r="A24" s="371"/>
      <c r="B24" s="371"/>
      <c r="C24" s="371"/>
      <c r="D24" s="375"/>
      <c r="E24" s="376"/>
      <c r="F24" s="376"/>
      <c r="G24" s="376"/>
      <c r="H24" s="376"/>
      <c r="I24" s="377"/>
      <c r="J24" s="245"/>
      <c r="K24" s="246"/>
      <c r="L24" s="246"/>
      <c r="M24" s="246"/>
      <c r="N24" s="246"/>
      <c r="O24" s="246"/>
      <c r="P24" s="246"/>
      <c r="Q24" s="246"/>
      <c r="R24" s="246"/>
      <c r="S24" s="246"/>
      <c r="T24" s="246"/>
      <c r="U24" s="246"/>
      <c r="V24" s="246"/>
      <c r="W24" s="246"/>
      <c r="X24" s="246"/>
      <c r="Y24" s="246"/>
      <c r="Z24" s="246"/>
      <c r="AA24" s="246"/>
      <c r="AB24" s="246"/>
      <c r="AC24" s="246"/>
      <c r="AD24" s="246"/>
      <c r="AE24" s="246"/>
      <c r="AF24" s="247"/>
    </row>
    <row r="25" spans="1:32">
      <c r="A25" s="371"/>
      <c r="B25" s="371"/>
      <c r="C25" s="371"/>
      <c r="D25" s="375"/>
      <c r="E25" s="376"/>
      <c r="F25" s="376"/>
      <c r="G25" s="376"/>
      <c r="H25" s="376"/>
      <c r="I25" s="377"/>
      <c r="J25" s="245"/>
      <c r="K25" s="246"/>
      <c r="L25" s="246"/>
      <c r="M25" s="246"/>
      <c r="N25" s="246"/>
      <c r="O25" s="246"/>
      <c r="P25" s="246"/>
      <c r="Q25" s="246"/>
      <c r="R25" s="246"/>
      <c r="S25" s="246"/>
      <c r="T25" s="246"/>
      <c r="U25" s="246"/>
      <c r="V25" s="246"/>
      <c r="W25" s="246"/>
      <c r="X25" s="246"/>
      <c r="Y25" s="246"/>
      <c r="Z25" s="246"/>
      <c r="AA25" s="246"/>
      <c r="AB25" s="246"/>
      <c r="AC25" s="246"/>
      <c r="AD25" s="246"/>
      <c r="AE25" s="246"/>
      <c r="AF25" s="247"/>
    </row>
    <row r="26" spans="1:32">
      <c r="A26" s="371"/>
      <c r="B26" s="371"/>
      <c r="C26" s="371"/>
      <c r="D26" s="375"/>
      <c r="E26" s="376"/>
      <c r="F26" s="376"/>
      <c r="G26" s="376"/>
      <c r="H26" s="376"/>
      <c r="I26" s="377"/>
      <c r="J26" s="381" t="s">
        <v>35</v>
      </c>
      <c r="K26" s="381"/>
      <c r="L26" s="381"/>
      <c r="M26" s="381"/>
      <c r="N26" s="381"/>
      <c r="O26" s="381"/>
      <c r="P26" s="381"/>
      <c r="Q26" s="381"/>
      <c r="R26" s="383" t="str">
        <f>IF(A22="✓",データ!E90,"")</f>
        <v/>
      </c>
      <c r="S26" s="384"/>
      <c r="T26" s="384"/>
      <c r="U26" s="384"/>
      <c r="V26" s="384"/>
      <c r="W26" s="384"/>
      <c r="X26" s="384"/>
      <c r="Y26" s="384"/>
      <c r="Z26" s="384"/>
      <c r="AA26" s="384"/>
      <c r="AB26" s="384"/>
      <c r="AC26" s="384"/>
      <c r="AD26" s="384"/>
      <c r="AE26" s="384"/>
      <c r="AF26" s="385"/>
    </row>
    <row r="27" spans="1:32" ht="13.5" customHeight="1">
      <c r="A27" s="371"/>
      <c r="B27" s="371"/>
      <c r="C27" s="371"/>
      <c r="D27" s="375"/>
      <c r="E27" s="376"/>
      <c r="F27" s="376"/>
      <c r="G27" s="376"/>
      <c r="H27" s="376"/>
      <c r="I27" s="377"/>
      <c r="J27" s="381" t="s">
        <v>36</v>
      </c>
      <c r="K27" s="381"/>
      <c r="L27" s="381"/>
      <c r="M27" s="381"/>
      <c r="N27" s="381"/>
      <c r="O27" s="381"/>
      <c r="P27" s="381"/>
      <c r="Q27" s="381"/>
      <c r="R27" s="383" t="str">
        <f>IF(A22="✓",データ!J90,"")</f>
        <v/>
      </c>
      <c r="S27" s="384"/>
      <c r="T27" s="384"/>
      <c r="U27" s="384"/>
      <c r="V27" s="384"/>
      <c r="W27" s="384"/>
      <c r="X27" s="384"/>
      <c r="Y27" s="384"/>
      <c r="Z27" s="384"/>
      <c r="AA27" s="384"/>
      <c r="AB27" s="384"/>
      <c r="AC27" s="384"/>
      <c r="AD27" s="384"/>
      <c r="AE27" s="384"/>
      <c r="AF27" s="385"/>
    </row>
    <row r="28" spans="1:32">
      <c r="A28" s="371"/>
      <c r="B28" s="371"/>
      <c r="C28" s="371"/>
      <c r="D28" s="375"/>
      <c r="E28" s="376"/>
      <c r="F28" s="376"/>
      <c r="G28" s="376"/>
      <c r="H28" s="376"/>
      <c r="I28" s="377"/>
      <c r="J28" s="381" t="s">
        <v>38</v>
      </c>
      <c r="K28" s="381"/>
      <c r="L28" s="381"/>
      <c r="M28" s="381"/>
      <c r="N28" s="381"/>
      <c r="O28" s="381"/>
      <c r="P28" s="381"/>
      <c r="Q28" s="381"/>
      <c r="R28" s="382" t="str">
        <f>IF(A22="✓",データ!AA90,"")</f>
        <v/>
      </c>
      <c r="S28" s="382"/>
      <c r="T28" s="382"/>
      <c r="U28" s="382"/>
      <c r="V28" s="382"/>
      <c r="W28" s="382"/>
      <c r="X28" s="382"/>
      <c r="Y28" s="382"/>
      <c r="Z28" s="382"/>
      <c r="AA28" s="382"/>
      <c r="AB28" s="382"/>
      <c r="AC28" s="382"/>
      <c r="AD28" s="382"/>
      <c r="AE28" s="382"/>
      <c r="AF28" s="382"/>
    </row>
    <row r="29" spans="1:32" ht="13.5" customHeight="1">
      <c r="A29" s="371"/>
      <c r="B29" s="371"/>
      <c r="C29" s="371"/>
      <c r="D29" s="378"/>
      <c r="E29" s="379"/>
      <c r="F29" s="379"/>
      <c r="G29" s="379"/>
      <c r="H29" s="379"/>
      <c r="I29" s="380"/>
      <c r="J29" s="381" t="s">
        <v>252</v>
      </c>
      <c r="K29" s="381"/>
      <c r="L29" s="381"/>
      <c r="M29" s="381"/>
      <c r="N29" s="381"/>
      <c r="O29" s="381"/>
      <c r="P29" s="381"/>
      <c r="Q29" s="381"/>
      <c r="R29" s="388" t="str">
        <f>IF(A22="✓",執行伺!P40,"")</f>
        <v/>
      </c>
      <c r="S29" s="389"/>
      <c r="T29" s="389"/>
      <c r="U29" s="389"/>
      <c r="V29" s="389"/>
      <c r="W29" s="389"/>
      <c r="X29" s="389"/>
      <c r="Y29" s="389"/>
      <c r="Z29" s="389"/>
      <c r="AA29" s="390" t="s">
        <v>109</v>
      </c>
      <c r="AB29" s="390"/>
      <c r="AC29" s="390"/>
      <c r="AD29" s="390"/>
      <c r="AE29" s="390"/>
      <c r="AF29" s="391"/>
    </row>
    <row r="30" spans="1:32">
      <c r="A30" s="371" t="s">
        <v>321</v>
      </c>
      <c r="B30" s="371"/>
      <c r="C30" s="371"/>
      <c r="D30" s="372" t="s">
        <v>198</v>
      </c>
      <c r="E30" s="372"/>
      <c r="F30" s="372"/>
      <c r="G30" s="372"/>
      <c r="H30" s="372"/>
      <c r="I30" s="372"/>
      <c r="J30" s="386" t="s">
        <v>376</v>
      </c>
      <c r="K30" s="386"/>
      <c r="L30" s="386"/>
      <c r="M30" s="386"/>
      <c r="N30" s="386"/>
      <c r="O30" s="386"/>
      <c r="P30" s="386"/>
      <c r="Q30" s="386"/>
      <c r="R30" s="386"/>
      <c r="S30" s="386"/>
      <c r="T30" s="386"/>
      <c r="U30" s="386"/>
      <c r="V30" s="386"/>
      <c r="W30" s="386"/>
      <c r="X30" s="386"/>
      <c r="Y30" s="386"/>
      <c r="Z30" s="386"/>
      <c r="AA30" s="386"/>
      <c r="AB30" s="386"/>
      <c r="AC30" s="386"/>
      <c r="AD30" s="386"/>
      <c r="AE30" s="386"/>
      <c r="AF30" s="386"/>
    </row>
    <row r="31" spans="1:32">
      <c r="A31" s="371"/>
      <c r="B31" s="371"/>
      <c r="C31" s="371"/>
      <c r="D31" s="372"/>
      <c r="E31" s="372"/>
      <c r="F31" s="372"/>
      <c r="G31" s="372"/>
      <c r="H31" s="372"/>
      <c r="I31" s="372"/>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row>
    <row r="32" spans="1:32">
      <c r="A32" s="371"/>
      <c r="B32" s="371"/>
      <c r="C32" s="371"/>
      <c r="D32" s="372"/>
      <c r="E32" s="372"/>
      <c r="F32" s="372"/>
      <c r="G32" s="372"/>
      <c r="H32" s="372"/>
      <c r="I32" s="372"/>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6"/>
    </row>
    <row r="33" spans="1:32">
      <c r="A33" s="371"/>
      <c r="B33" s="371"/>
      <c r="C33" s="371"/>
      <c r="D33" s="372"/>
      <c r="E33" s="372"/>
      <c r="F33" s="372"/>
      <c r="G33" s="372"/>
      <c r="H33" s="372"/>
      <c r="I33" s="372"/>
      <c r="J33" s="386"/>
      <c r="K33" s="386"/>
      <c r="L33" s="386"/>
      <c r="M33" s="386"/>
      <c r="N33" s="386"/>
      <c r="O33" s="386"/>
      <c r="P33" s="386"/>
      <c r="Q33" s="386"/>
      <c r="R33" s="386"/>
      <c r="S33" s="386"/>
      <c r="T33" s="386"/>
      <c r="U33" s="386"/>
      <c r="V33" s="386"/>
      <c r="W33" s="386"/>
      <c r="X33" s="386"/>
      <c r="Y33" s="386"/>
      <c r="Z33" s="386"/>
      <c r="AA33" s="386"/>
      <c r="AB33" s="386"/>
      <c r="AC33" s="386"/>
      <c r="AD33" s="386"/>
      <c r="AE33" s="386"/>
      <c r="AF33" s="386"/>
    </row>
    <row r="34" spans="1:32">
      <c r="A34" s="371"/>
      <c r="B34" s="371"/>
      <c r="C34" s="371"/>
      <c r="D34" s="372"/>
      <c r="E34" s="372"/>
      <c r="F34" s="372"/>
      <c r="G34" s="372"/>
      <c r="H34" s="372"/>
      <c r="I34" s="372"/>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row>
    <row r="35" spans="1:32">
      <c r="A35" s="371"/>
      <c r="B35" s="371"/>
      <c r="C35" s="371"/>
      <c r="D35" s="372" t="s">
        <v>110</v>
      </c>
      <c r="E35" s="372"/>
      <c r="F35" s="372"/>
      <c r="G35" s="372"/>
      <c r="H35" s="372"/>
      <c r="I35" s="372"/>
      <c r="J35" s="386" t="s">
        <v>377</v>
      </c>
      <c r="K35" s="386"/>
      <c r="L35" s="386"/>
      <c r="M35" s="386"/>
      <c r="N35" s="386"/>
      <c r="O35" s="386"/>
      <c r="P35" s="386"/>
      <c r="Q35" s="386"/>
      <c r="R35" s="386"/>
      <c r="S35" s="386"/>
      <c r="T35" s="386"/>
      <c r="U35" s="386"/>
      <c r="V35" s="386"/>
      <c r="W35" s="386"/>
      <c r="X35" s="386"/>
      <c r="Y35" s="386"/>
      <c r="Z35" s="386"/>
      <c r="AA35" s="386"/>
      <c r="AB35" s="386"/>
      <c r="AC35" s="386"/>
      <c r="AD35" s="386"/>
      <c r="AE35" s="386"/>
      <c r="AF35" s="386"/>
    </row>
    <row r="36" spans="1:32">
      <c r="A36" s="371"/>
      <c r="B36" s="371"/>
      <c r="C36" s="371"/>
      <c r="D36" s="372"/>
      <c r="E36" s="372"/>
      <c r="F36" s="372"/>
      <c r="G36" s="372"/>
      <c r="H36" s="372"/>
      <c r="I36" s="372"/>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row>
    <row r="37" spans="1:32">
      <c r="A37" s="371"/>
      <c r="B37" s="371"/>
      <c r="C37" s="371"/>
      <c r="D37" s="372"/>
      <c r="E37" s="372"/>
      <c r="F37" s="372"/>
      <c r="G37" s="372"/>
      <c r="H37" s="372"/>
      <c r="I37" s="372"/>
      <c r="J37" s="386"/>
      <c r="K37" s="386"/>
      <c r="L37" s="386"/>
      <c r="M37" s="386"/>
      <c r="N37" s="386"/>
      <c r="O37" s="386"/>
      <c r="P37" s="386"/>
      <c r="Q37" s="386"/>
      <c r="R37" s="386"/>
      <c r="S37" s="386"/>
      <c r="T37" s="386"/>
      <c r="U37" s="386"/>
      <c r="V37" s="386"/>
      <c r="W37" s="386"/>
      <c r="X37" s="386"/>
      <c r="Y37" s="386"/>
      <c r="Z37" s="386"/>
      <c r="AA37" s="386"/>
      <c r="AB37" s="386"/>
      <c r="AC37" s="386"/>
      <c r="AD37" s="386"/>
      <c r="AE37" s="386"/>
      <c r="AF37" s="386"/>
    </row>
    <row r="38" spans="1:32">
      <c r="A38" s="371"/>
      <c r="B38" s="371"/>
      <c r="C38" s="371"/>
      <c r="D38" s="372"/>
      <c r="E38" s="372"/>
      <c r="F38" s="372"/>
      <c r="G38" s="372"/>
      <c r="H38" s="372"/>
      <c r="I38" s="372"/>
      <c r="J38" s="386"/>
      <c r="K38" s="386"/>
      <c r="L38" s="386"/>
      <c r="M38" s="386"/>
      <c r="N38" s="386"/>
      <c r="O38" s="386"/>
      <c r="P38" s="386"/>
      <c r="Q38" s="386"/>
      <c r="R38" s="386"/>
      <c r="S38" s="386"/>
      <c r="T38" s="386"/>
      <c r="U38" s="386"/>
      <c r="V38" s="386"/>
      <c r="W38" s="386"/>
      <c r="X38" s="386"/>
      <c r="Y38" s="386"/>
      <c r="Z38" s="386"/>
      <c r="AA38" s="386"/>
      <c r="AB38" s="386"/>
      <c r="AC38" s="386"/>
      <c r="AD38" s="386"/>
      <c r="AE38" s="386"/>
      <c r="AF38" s="386"/>
    </row>
    <row r="39" spans="1:32">
      <c r="A39" s="371"/>
      <c r="B39" s="371"/>
      <c r="C39" s="371"/>
      <c r="D39" s="372"/>
      <c r="E39" s="372"/>
      <c r="F39" s="372"/>
      <c r="G39" s="372"/>
      <c r="H39" s="372"/>
      <c r="I39" s="372"/>
      <c r="J39" s="386"/>
      <c r="K39" s="386"/>
      <c r="L39" s="386"/>
      <c r="M39" s="386"/>
      <c r="N39" s="386"/>
      <c r="O39" s="386"/>
      <c r="P39" s="386"/>
      <c r="Q39" s="386"/>
      <c r="R39" s="386"/>
      <c r="S39" s="386"/>
      <c r="T39" s="386"/>
      <c r="U39" s="386"/>
      <c r="V39" s="386"/>
      <c r="W39" s="386"/>
      <c r="X39" s="386"/>
      <c r="Y39" s="386"/>
      <c r="Z39" s="386"/>
      <c r="AA39" s="386"/>
      <c r="AB39" s="386"/>
      <c r="AC39" s="386"/>
      <c r="AD39" s="386"/>
      <c r="AE39" s="386"/>
      <c r="AF39" s="386"/>
    </row>
    <row r="40" spans="1:32">
      <c r="A40" s="371"/>
      <c r="B40" s="371"/>
      <c r="C40" s="371"/>
      <c r="D40" s="372" t="s">
        <v>199</v>
      </c>
      <c r="E40" s="372"/>
      <c r="F40" s="372"/>
      <c r="G40" s="372"/>
      <c r="H40" s="372"/>
      <c r="I40" s="372"/>
      <c r="J40" s="386" t="s">
        <v>378</v>
      </c>
      <c r="K40" s="386"/>
      <c r="L40" s="386"/>
      <c r="M40" s="386"/>
      <c r="N40" s="386"/>
      <c r="O40" s="386"/>
      <c r="P40" s="386"/>
      <c r="Q40" s="386"/>
      <c r="R40" s="386"/>
      <c r="S40" s="386"/>
      <c r="T40" s="386"/>
      <c r="U40" s="386"/>
      <c r="V40" s="386"/>
      <c r="W40" s="386"/>
      <c r="X40" s="386"/>
      <c r="Y40" s="386"/>
      <c r="Z40" s="386"/>
      <c r="AA40" s="386"/>
      <c r="AB40" s="386"/>
      <c r="AC40" s="386"/>
      <c r="AD40" s="386"/>
      <c r="AE40" s="386"/>
      <c r="AF40" s="386"/>
    </row>
    <row r="41" spans="1:32">
      <c r="A41" s="371"/>
      <c r="B41" s="371"/>
      <c r="C41" s="371"/>
      <c r="D41" s="372"/>
      <c r="E41" s="372"/>
      <c r="F41" s="372"/>
      <c r="G41" s="372"/>
      <c r="H41" s="372"/>
      <c r="I41" s="372"/>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row>
    <row r="42" spans="1:32">
      <c r="A42" s="371"/>
      <c r="B42" s="371"/>
      <c r="C42" s="371"/>
      <c r="D42" s="372"/>
      <c r="E42" s="372"/>
      <c r="F42" s="372"/>
      <c r="G42" s="372"/>
      <c r="H42" s="372"/>
      <c r="I42" s="372"/>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row>
    <row r="43" spans="1:32">
      <c r="A43" s="371"/>
      <c r="B43" s="371"/>
      <c r="C43" s="371"/>
      <c r="D43" s="372"/>
      <c r="E43" s="372"/>
      <c r="F43" s="372"/>
      <c r="G43" s="372"/>
      <c r="H43" s="372"/>
      <c r="I43" s="372"/>
      <c r="J43" s="386"/>
      <c r="K43" s="386"/>
      <c r="L43" s="386"/>
      <c r="M43" s="386"/>
      <c r="N43" s="386"/>
      <c r="O43" s="386"/>
      <c r="P43" s="386"/>
      <c r="Q43" s="386"/>
      <c r="R43" s="386"/>
      <c r="S43" s="386"/>
      <c r="T43" s="386"/>
      <c r="U43" s="386"/>
      <c r="V43" s="386"/>
      <c r="W43" s="386"/>
      <c r="X43" s="386"/>
      <c r="Y43" s="386"/>
      <c r="Z43" s="386"/>
      <c r="AA43" s="386"/>
      <c r="AB43" s="386"/>
      <c r="AC43" s="386"/>
      <c r="AD43" s="386"/>
      <c r="AE43" s="386"/>
      <c r="AF43" s="386"/>
    </row>
    <row r="44" spans="1:32">
      <c r="A44" s="371"/>
      <c r="B44" s="371"/>
      <c r="C44" s="371"/>
      <c r="D44" s="372"/>
      <c r="E44" s="372"/>
      <c r="F44" s="372"/>
      <c r="G44" s="372"/>
      <c r="H44" s="372"/>
      <c r="I44" s="372"/>
      <c r="J44" s="386"/>
      <c r="K44" s="386"/>
      <c r="L44" s="386"/>
      <c r="M44" s="386"/>
      <c r="N44" s="386"/>
      <c r="O44" s="386"/>
      <c r="P44" s="386"/>
      <c r="Q44" s="386"/>
      <c r="R44" s="386"/>
      <c r="S44" s="386"/>
      <c r="T44" s="386"/>
      <c r="U44" s="386"/>
      <c r="V44" s="386"/>
      <c r="W44" s="386"/>
      <c r="X44" s="386"/>
      <c r="Y44" s="386"/>
      <c r="Z44" s="386"/>
      <c r="AA44" s="386"/>
      <c r="AB44" s="386"/>
      <c r="AC44" s="386"/>
      <c r="AD44" s="386"/>
      <c r="AE44" s="386"/>
      <c r="AF44" s="386"/>
    </row>
    <row r="45" spans="1:32">
      <c r="A45" s="371"/>
      <c r="B45" s="371"/>
      <c r="C45" s="371"/>
      <c r="D45" s="372" t="s">
        <v>111</v>
      </c>
      <c r="E45" s="372"/>
      <c r="F45" s="372"/>
      <c r="G45" s="372"/>
      <c r="H45" s="372"/>
      <c r="I45" s="372"/>
      <c r="J45" s="386" t="s">
        <v>379</v>
      </c>
      <c r="K45" s="386"/>
      <c r="L45" s="386"/>
      <c r="M45" s="386"/>
      <c r="N45" s="386"/>
      <c r="O45" s="386"/>
      <c r="P45" s="386"/>
      <c r="Q45" s="386"/>
      <c r="R45" s="386"/>
      <c r="S45" s="386"/>
      <c r="T45" s="386"/>
      <c r="U45" s="386"/>
      <c r="V45" s="386"/>
      <c r="W45" s="386"/>
      <c r="X45" s="386"/>
      <c r="Y45" s="386"/>
      <c r="Z45" s="386"/>
      <c r="AA45" s="386"/>
      <c r="AB45" s="386"/>
      <c r="AC45" s="386"/>
      <c r="AD45" s="386"/>
      <c r="AE45" s="386"/>
      <c r="AF45" s="386"/>
    </row>
    <row r="46" spans="1:32">
      <c r="A46" s="371"/>
      <c r="B46" s="371"/>
      <c r="C46" s="371"/>
      <c r="D46" s="372"/>
      <c r="E46" s="372"/>
      <c r="F46" s="372"/>
      <c r="G46" s="372"/>
      <c r="H46" s="372"/>
      <c r="I46" s="372"/>
      <c r="J46" s="386"/>
      <c r="K46" s="386"/>
      <c r="L46" s="386"/>
      <c r="M46" s="386"/>
      <c r="N46" s="386"/>
      <c r="O46" s="386"/>
      <c r="P46" s="386"/>
      <c r="Q46" s="386"/>
      <c r="R46" s="386"/>
      <c r="S46" s="386"/>
      <c r="T46" s="386"/>
      <c r="U46" s="386"/>
      <c r="V46" s="386"/>
      <c r="W46" s="386"/>
      <c r="X46" s="386"/>
      <c r="Y46" s="386"/>
      <c r="Z46" s="386"/>
      <c r="AA46" s="386"/>
      <c r="AB46" s="386"/>
      <c r="AC46" s="386"/>
      <c r="AD46" s="386"/>
      <c r="AE46" s="386"/>
      <c r="AF46" s="386"/>
    </row>
    <row r="47" spans="1:32">
      <c r="A47" s="371"/>
      <c r="B47" s="371"/>
      <c r="C47" s="371"/>
      <c r="D47" s="372"/>
      <c r="E47" s="372"/>
      <c r="F47" s="372"/>
      <c r="G47" s="372"/>
      <c r="H47" s="372"/>
      <c r="I47" s="372"/>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row>
    <row r="48" spans="1:32">
      <c r="A48" s="371"/>
      <c r="B48" s="371"/>
      <c r="C48" s="371"/>
      <c r="D48" s="372"/>
      <c r="E48" s="372"/>
      <c r="F48" s="372"/>
      <c r="G48" s="372"/>
      <c r="H48" s="372"/>
      <c r="I48" s="372"/>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row>
    <row r="49" spans="1:32">
      <c r="A49" s="371"/>
      <c r="B49" s="371"/>
      <c r="C49" s="371"/>
      <c r="D49" s="372"/>
      <c r="E49" s="372"/>
      <c r="F49" s="372"/>
      <c r="G49" s="372"/>
      <c r="H49" s="372"/>
      <c r="I49" s="372"/>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row>
    <row r="50" spans="1:32">
      <c r="A50" s="371"/>
      <c r="B50" s="371"/>
      <c r="C50" s="371"/>
      <c r="D50" s="372" t="s">
        <v>200</v>
      </c>
      <c r="E50" s="372"/>
      <c r="F50" s="372"/>
      <c r="G50" s="372"/>
      <c r="H50" s="372"/>
      <c r="I50" s="372"/>
      <c r="J50" s="386" t="s">
        <v>380</v>
      </c>
      <c r="K50" s="386"/>
      <c r="L50" s="386"/>
      <c r="M50" s="386"/>
      <c r="N50" s="386"/>
      <c r="O50" s="386"/>
      <c r="P50" s="386"/>
      <c r="Q50" s="386"/>
      <c r="R50" s="386"/>
      <c r="S50" s="386"/>
      <c r="T50" s="386"/>
      <c r="U50" s="386"/>
      <c r="V50" s="386"/>
      <c r="W50" s="386"/>
      <c r="X50" s="386"/>
      <c r="Y50" s="386"/>
      <c r="Z50" s="386"/>
      <c r="AA50" s="386"/>
      <c r="AB50" s="386"/>
      <c r="AC50" s="386"/>
      <c r="AD50" s="386"/>
      <c r="AE50" s="386"/>
      <c r="AF50" s="386"/>
    </row>
    <row r="51" spans="1:32">
      <c r="A51" s="371"/>
      <c r="B51" s="371"/>
      <c r="C51" s="371"/>
      <c r="D51" s="372"/>
      <c r="E51" s="372"/>
      <c r="F51" s="372"/>
      <c r="G51" s="372"/>
      <c r="H51" s="372"/>
      <c r="I51" s="372"/>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row>
    <row r="52" spans="1:32">
      <c r="A52" s="371"/>
      <c r="B52" s="371"/>
      <c r="C52" s="371"/>
      <c r="D52" s="372"/>
      <c r="E52" s="372"/>
      <c r="F52" s="372"/>
      <c r="G52" s="372"/>
      <c r="H52" s="372"/>
      <c r="I52" s="372"/>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row>
    <row r="53" spans="1:32">
      <c r="A53" s="371"/>
      <c r="B53" s="371"/>
      <c r="C53" s="371"/>
      <c r="D53" s="372"/>
      <c r="E53" s="372"/>
      <c r="F53" s="372"/>
      <c r="G53" s="372"/>
      <c r="H53" s="372"/>
      <c r="I53" s="372"/>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row>
    <row r="54" spans="1:32">
      <c r="A54" s="371"/>
      <c r="B54" s="371"/>
      <c r="C54" s="371"/>
      <c r="D54" s="372"/>
      <c r="E54" s="372"/>
      <c r="F54" s="372"/>
      <c r="G54" s="372"/>
      <c r="H54" s="372"/>
      <c r="I54" s="372"/>
      <c r="J54" s="386"/>
      <c r="K54" s="386"/>
      <c r="L54" s="386"/>
      <c r="M54" s="386"/>
      <c r="N54" s="386"/>
      <c r="O54" s="386"/>
      <c r="P54" s="386"/>
      <c r="Q54" s="386"/>
      <c r="R54" s="386"/>
      <c r="S54" s="386"/>
      <c r="T54" s="386"/>
      <c r="U54" s="386"/>
      <c r="V54" s="386"/>
      <c r="W54" s="386"/>
      <c r="X54" s="386"/>
      <c r="Y54" s="386"/>
      <c r="Z54" s="386"/>
      <c r="AA54" s="386"/>
      <c r="AB54" s="386"/>
      <c r="AC54" s="386"/>
      <c r="AD54" s="386"/>
      <c r="AE54" s="386"/>
      <c r="AF54" s="386"/>
    </row>
    <row r="55" spans="1:32">
      <c r="A55" s="371"/>
      <c r="B55" s="371"/>
      <c r="C55" s="371"/>
      <c r="D55" s="372"/>
      <c r="E55" s="372"/>
      <c r="F55" s="372"/>
      <c r="G55" s="372"/>
      <c r="H55" s="372"/>
      <c r="I55" s="372"/>
      <c r="J55" s="387"/>
      <c r="K55" s="387"/>
      <c r="L55" s="387"/>
      <c r="M55" s="387"/>
      <c r="N55" s="387"/>
      <c r="O55" s="387"/>
      <c r="P55" s="387"/>
      <c r="Q55" s="387"/>
      <c r="R55" s="387"/>
      <c r="S55" s="387"/>
      <c r="T55" s="387"/>
      <c r="U55" s="387"/>
      <c r="V55" s="387"/>
      <c r="W55" s="387"/>
      <c r="X55" s="387"/>
      <c r="Y55" s="387"/>
      <c r="Z55" s="387"/>
      <c r="AA55" s="387"/>
      <c r="AB55" s="387"/>
      <c r="AC55" s="387"/>
      <c r="AD55" s="387"/>
      <c r="AE55" s="387"/>
      <c r="AF55" s="387"/>
    </row>
    <row r="56" spans="1:32">
      <c r="A56" s="371"/>
      <c r="B56" s="371"/>
      <c r="C56" s="371"/>
      <c r="D56" s="372"/>
      <c r="E56" s="372"/>
      <c r="F56" s="372"/>
      <c r="G56" s="372"/>
      <c r="H56" s="372"/>
      <c r="I56" s="372"/>
      <c r="J56" s="387"/>
      <c r="K56" s="387"/>
      <c r="L56" s="387"/>
      <c r="M56" s="387"/>
      <c r="N56" s="387"/>
      <c r="O56" s="387"/>
      <c r="P56" s="387"/>
      <c r="Q56" s="387"/>
      <c r="R56" s="387"/>
      <c r="S56" s="387"/>
      <c r="T56" s="387"/>
      <c r="U56" s="387"/>
      <c r="V56" s="387"/>
      <c r="W56" s="387"/>
      <c r="X56" s="387"/>
      <c r="Y56" s="387"/>
      <c r="Z56" s="387"/>
      <c r="AA56" s="387"/>
      <c r="AB56" s="387"/>
      <c r="AC56" s="387"/>
      <c r="AD56" s="387"/>
      <c r="AE56" s="387"/>
      <c r="AF56" s="387"/>
    </row>
  </sheetData>
  <mergeCells count="79">
    <mergeCell ref="A12:C12"/>
    <mergeCell ref="D12:M12"/>
    <mergeCell ref="N12:P13"/>
    <mergeCell ref="Q12:S12"/>
    <mergeCell ref="T12:AF12"/>
    <mergeCell ref="A13:C13"/>
    <mergeCell ref="D13:M13"/>
    <mergeCell ref="Q13:S13"/>
    <mergeCell ref="T13:AA13"/>
    <mergeCell ref="AB13:AF13"/>
    <mergeCell ref="J35:AF39"/>
    <mergeCell ref="Z1:AC2"/>
    <mergeCell ref="Z3:AC5"/>
    <mergeCell ref="AD1:AF2"/>
    <mergeCell ref="AD3:AF5"/>
    <mergeCell ref="R29:Z29"/>
    <mergeCell ref="AA29:AF29"/>
    <mergeCell ref="Z6:AF9"/>
    <mergeCell ref="Q1:S2"/>
    <mergeCell ref="T1:V2"/>
    <mergeCell ref="W1:Y2"/>
    <mergeCell ref="W10:Y11"/>
    <mergeCell ref="Z10:AF11"/>
    <mergeCell ref="A10:V11"/>
    <mergeCell ref="K1:M2"/>
    <mergeCell ref="N1:P2"/>
    <mergeCell ref="D17:I21"/>
    <mergeCell ref="J17:AF21"/>
    <mergeCell ref="A50:C56"/>
    <mergeCell ref="D50:I56"/>
    <mergeCell ref="J50:AF56"/>
    <mergeCell ref="A40:C44"/>
    <mergeCell ref="D40:I44"/>
    <mergeCell ref="J40:AF44"/>
    <mergeCell ref="A45:C49"/>
    <mergeCell ref="D45:I49"/>
    <mergeCell ref="J45:AF49"/>
    <mergeCell ref="A30:C34"/>
    <mergeCell ref="D30:I34"/>
    <mergeCell ref="J30:AF34"/>
    <mergeCell ref="A35:C39"/>
    <mergeCell ref="D35:I39"/>
    <mergeCell ref="A14:H14"/>
    <mergeCell ref="I14:AF14"/>
    <mergeCell ref="A22:C29"/>
    <mergeCell ref="D22:I29"/>
    <mergeCell ref="J22:AF25"/>
    <mergeCell ref="J26:Q26"/>
    <mergeCell ref="J28:Q28"/>
    <mergeCell ref="R28:AF28"/>
    <mergeCell ref="J29:Q29"/>
    <mergeCell ref="R27:AF27"/>
    <mergeCell ref="J27:Q27"/>
    <mergeCell ref="R26:AF26"/>
    <mergeCell ref="A16:C16"/>
    <mergeCell ref="D16:I16"/>
    <mergeCell ref="J16:AF16"/>
    <mergeCell ref="A17:C21"/>
    <mergeCell ref="A15:H15"/>
    <mergeCell ref="I15:AF15"/>
    <mergeCell ref="Q3:S5"/>
    <mergeCell ref="T3:V5"/>
    <mergeCell ref="W3:Y5"/>
    <mergeCell ref="A6:A9"/>
    <mergeCell ref="B6:M6"/>
    <mergeCell ref="N6:Y6"/>
    <mergeCell ref="B7:M7"/>
    <mergeCell ref="N7:Y7"/>
    <mergeCell ref="B3:D5"/>
    <mergeCell ref="N3:P5"/>
    <mergeCell ref="A1:A5"/>
    <mergeCell ref="B1:D2"/>
    <mergeCell ref="E1:G2"/>
    <mergeCell ref="H1:J2"/>
    <mergeCell ref="E3:G5"/>
    <mergeCell ref="H3:J5"/>
    <mergeCell ref="K3:M5"/>
    <mergeCell ref="B8:M9"/>
    <mergeCell ref="N8:Y9"/>
  </mergeCells>
  <phoneticPr fontId="2"/>
  <dataValidations count="2">
    <dataValidation type="list" allowBlank="1" showInputMessage="1" showErrorMessage="1" sqref="A17:C56">
      <formula1>"✓"</formula1>
    </dataValidation>
    <dataValidation type="list" allowBlank="1" showInputMessage="1" showErrorMessage="1" sqref="H1:J2">
      <formula1>"検査監,検査官"</formula1>
    </dataValidation>
  </dataValidations>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sheetPr>
  <dimension ref="A1:AF51"/>
  <sheetViews>
    <sheetView showGridLines="0" showZeros="0" view="pageBreakPreview" topLeftCell="A4" zoomScale="85" zoomScaleNormal="85" zoomScaleSheetLayoutView="85" workbookViewId="0">
      <selection activeCell="G30" sqref="G30:M31"/>
    </sheetView>
  </sheetViews>
  <sheetFormatPr defaultColWidth="3" defaultRowHeight="13.5"/>
  <cols>
    <col min="1" max="16384" width="3" style="1"/>
  </cols>
  <sheetData>
    <row r="1" spans="1:32" ht="13.5" customHeight="1">
      <c r="A1" s="294" t="s">
        <v>63</v>
      </c>
      <c r="B1" s="287" t="s">
        <v>64</v>
      </c>
      <c r="C1" s="287"/>
      <c r="D1" s="287"/>
      <c r="E1" s="299" t="s">
        <v>65</v>
      </c>
      <c r="F1" s="287"/>
      <c r="G1" s="287"/>
      <c r="H1" s="251" t="s">
        <v>361</v>
      </c>
      <c r="I1" s="252"/>
      <c r="J1" s="253"/>
      <c r="K1" s="269" t="s">
        <v>66</v>
      </c>
      <c r="L1" s="270"/>
      <c r="M1" s="271"/>
      <c r="N1" s="269" t="s">
        <v>67</v>
      </c>
      <c r="O1" s="270"/>
      <c r="P1" s="271"/>
      <c r="Q1" s="269" t="s">
        <v>68</v>
      </c>
      <c r="R1" s="270"/>
      <c r="S1" s="271"/>
      <c r="T1" s="269" t="s">
        <v>103</v>
      </c>
      <c r="U1" s="270"/>
      <c r="V1" s="271"/>
      <c r="W1" s="287" t="s">
        <v>70</v>
      </c>
      <c r="X1" s="287"/>
      <c r="Y1" s="287"/>
      <c r="Z1" s="287" t="s">
        <v>126</v>
      </c>
      <c r="AA1" s="287"/>
      <c r="AB1" s="287"/>
      <c r="AC1" s="287"/>
      <c r="AD1" s="287"/>
      <c r="AE1" s="287"/>
      <c r="AF1" s="287"/>
    </row>
    <row r="2" spans="1:32">
      <c r="A2" s="294"/>
      <c r="B2" s="287"/>
      <c r="C2" s="287"/>
      <c r="D2" s="287"/>
      <c r="E2" s="287"/>
      <c r="F2" s="287"/>
      <c r="G2" s="287"/>
      <c r="H2" s="254"/>
      <c r="I2" s="255"/>
      <c r="J2" s="256"/>
      <c r="K2" s="272"/>
      <c r="L2" s="273"/>
      <c r="M2" s="274"/>
      <c r="N2" s="272"/>
      <c r="O2" s="273"/>
      <c r="P2" s="274"/>
      <c r="Q2" s="272"/>
      <c r="R2" s="273"/>
      <c r="S2" s="274"/>
      <c r="T2" s="272"/>
      <c r="U2" s="273"/>
      <c r="V2" s="274"/>
      <c r="W2" s="287"/>
      <c r="X2" s="287"/>
      <c r="Y2" s="287"/>
      <c r="Z2" s="287"/>
      <c r="AA2" s="287"/>
      <c r="AB2" s="287"/>
      <c r="AC2" s="287"/>
      <c r="AD2" s="287"/>
      <c r="AE2" s="287"/>
      <c r="AF2" s="287"/>
    </row>
    <row r="3" spans="1:32">
      <c r="A3" s="294"/>
      <c r="B3" s="275" t="str">
        <f>IF(データ!I14=0," ",データ!I14)</f>
        <v xml:space="preserve"> </v>
      </c>
      <c r="C3" s="275"/>
      <c r="D3" s="275"/>
      <c r="E3" s="276" t="str">
        <f>IF(データ!M14=0," ",データ!M14)</f>
        <v xml:space="preserve"> </v>
      </c>
      <c r="F3" s="277"/>
      <c r="G3" s="278"/>
      <c r="H3" s="275"/>
      <c r="I3" s="275"/>
      <c r="J3" s="275"/>
      <c r="K3" s="275" t="str">
        <f>IF(データ!Q14=0," ",データ!Q14)</f>
        <v xml:space="preserve"> </v>
      </c>
      <c r="L3" s="275"/>
      <c r="M3" s="275"/>
      <c r="N3" s="275" t="str">
        <f>IF(データ!U14=0," ",データ!U14)</f>
        <v xml:space="preserve"> </v>
      </c>
      <c r="O3" s="275"/>
      <c r="P3" s="275"/>
      <c r="Q3" s="275"/>
      <c r="R3" s="275"/>
      <c r="S3" s="275"/>
      <c r="T3" s="275"/>
      <c r="U3" s="275"/>
      <c r="V3" s="275"/>
      <c r="W3" s="275"/>
      <c r="X3" s="275"/>
      <c r="Y3" s="275"/>
      <c r="Z3" s="275"/>
      <c r="AA3" s="275"/>
      <c r="AB3" s="275"/>
      <c r="AC3" s="275"/>
      <c r="AD3" s="275"/>
      <c r="AE3" s="275"/>
      <c r="AF3" s="275"/>
    </row>
    <row r="4" spans="1:32">
      <c r="A4" s="294"/>
      <c r="B4" s="275"/>
      <c r="C4" s="275"/>
      <c r="D4" s="275"/>
      <c r="E4" s="279"/>
      <c r="F4" s="280"/>
      <c r="G4" s="281"/>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2">
      <c r="A5" s="294"/>
      <c r="B5" s="275"/>
      <c r="C5" s="275"/>
      <c r="D5" s="275"/>
      <c r="E5" s="282"/>
      <c r="F5" s="283"/>
      <c r="G5" s="284"/>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row>
    <row r="6" spans="1:32">
      <c r="A6" s="294" t="s">
        <v>71</v>
      </c>
      <c r="B6" s="287" t="str">
        <f>IF(データ!M18=0," ",データ!M18)</f>
        <v xml:space="preserve"> </v>
      </c>
      <c r="C6" s="287"/>
      <c r="D6" s="287"/>
      <c r="E6" s="287"/>
      <c r="F6" s="287"/>
      <c r="G6" s="287"/>
      <c r="H6" s="287"/>
      <c r="I6" s="287"/>
      <c r="J6" s="287"/>
      <c r="K6" s="287"/>
      <c r="L6" s="287"/>
      <c r="M6" s="287"/>
      <c r="N6" s="287" t="str">
        <f>IF(データ!M20=0," ",データ!M20)</f>
        <v xml:space="preserve"> </v>
      </c>
      <c r="O6" s="287"/>
      <c r="P6" s="287"/>
      <c r="Q6" s="287"/>
      <c r="R6" s="287"/>
      <c r="S6" s="287"/>
      <c r="T6" s="287"/>
      <c r="U6" s="287"/>
      <c r="V6" s="287"/>
      <c r="W6" s="287"/>
      <c r="X6" s="287"/>
      <c r="Y6" s="287"/>
      <c r="Z6" s="392"/>
      <c r="AA6" s="393"/>
      <c r="AB6" s="393"/>
      <c r="AC6" s="393"/>
      <c r="AD6" s="393"/>
      <c r="AE6" s="393"/>
      <c r="AF6" s="394"/>
    </row>
    <row r="7" spans="1:32">
      <c r="A7" s="294"/>
      <c r="B7" s="368" t="s">
        <v>75</v>
      </c>
      <c r="C7" s="369"/>
      <c r="D7" s="369"/>
      <c r="E7" s="369"/>
      <c r="F7" s="369"/>
      <c r="G7" s="369"/>
      <c r="H7" s="369"/>
      <c r="I7" s="369"/>
      <c r="J7" s="369"/>
      <c r="K7" s="369"/>
      <c r="L7" s="369"/>
      <c r="M7" s="370"/>
      <c r="N7" s="368" t="s">
        <v>76</v>
      </c>
      <c r="O7" s="369"/>
      <c r="P7" s="369"/>
      <c r="Q7" s="369"/>
      <c r="R7" s="369"/>
      <c r="S7" s="369"/>
      <c r="T7" s="369"/>
      <c r="U7" s="369"/>
      <c r="V7" s="369"/>
      <c r="W7" s="369"/>
      <c r="X7" s="369"/>
      <c r="Y7" s="370"/>
      <c r="Z7" s="395"/>
      <c r="AA7" s="396"/>
      <c r="AB7" s="396"/>
      <c r="AC7" s="396"/>
      <c r="AD7" s="396"/>
      <c r="AE7" s="396"/>
      <c r="AF7" s="397"/>
    </row>
    <row r="8" spans="1:32" ht="13.5" customHeight="1">
      <c r="A8" s="294"/>
      <c r="B8" s="285" t="str">
        <f>IF(データ!M19=0," ",データ!M19&amp;CHAR(10)&amp;"専決")</f>
        <v xml:space="preserve"> </v>
      </c>
      <c r="C8" s="285"/>
      <c r="D8" s="285"/>
      <c r="E8" s="285"/>
      <c r="F8" s="285"/>
      <c r="G8" s="285"/>
      <c r="H8" s="285"/>
      <c r="I8" s="285"/>
      <c r="J8" s="285"/>
      <c r="K8" s="285"/>
      <c r="L8" s="285"/>
      <c r="M8" s="285"/>
      <c r="N8" s="285" t="str">
        <f>IF(データ!M21=0," ",データ!M21&amp;CHAR(10)&amp;"専決")</f>
        <v xml:space="preserve"> </v>
      </c>
      <c r="O8" s="285"/>
      <c r="P8" s="285"/>
      <c r="Q8" s="285"/>
      <c r="R8" s="285"/>
      <c r="S8" s="285"/>
      <c r="T8" s="285"/>
      <c r="U8" s="285"/>
      <c r="V8" s="285"/>
      <c r="W8" s="285"/>
      <c r="X8" s="285"/>
      <c r="Y8" s="285"/>
      <c r="Z8" s="395"/>
      <c r="AA8" s="396"/>
      <c r="AB8" s="396"/>
      <c r="AC8" s="396"/>
      <c r="AD8" s="396"/>
      <c r="AE8" s="396"/>
      <c r="AF8" s="397"/>
    </row>
    <row r="9" spans="1:32">
      <c r="A9" s="294"/>
      <c r="B9" s="286"/>
      <c r="C9" s="286"/>
      <c r="D9" s="286"/>
      <c r="E9" s="286"/>
      <c r="F9" s="286"/>
      <c r="G9" s="286"/>
      <c r="H9" s="286"/>
      <c r="I9" s="286"/>
      <c r="J9" s="286"/>
      <c r="K9" s="286"/>
      <c r="L9" s="286"/>
      <c r="M9" s="286"/>
      <c r="N9" s="286"/>
      <c r="O9" s="286"/>
      <c r="P9" s="286"/>
      <c r="Q9" s="286"/>
      <c r="R9" s="286"/>
      <c r="S9" s="286"/>
      <c r="T9" s="286"/>
      <c r="U9" s="286"/>
      <c r="V9" s="286"/>
      <c r="W9" s="286"/>
      <c r="X9" s="286"/>
      <c r="Y9" s="286"/>
      <c r="Z9" s="398"/>
      <c r="AA9" s="399"/>
      <c r="AB9" s="399"/>
      <c r="AC9" s="399"/>
      <c r="AD9" s="399"/>
      <c r="AE9" s="399"/>
      <c r="AF9" s="400"/>
    </row>
    <row r="10" spans="1:32" ht="13.5" customHeight="1">
      <c r="A10" s="263" t="str">
        <f>IF(データ!M33="随意契約","見積","入札")&amp;"参加業者名簿兼選定理由書"</f>
        <v>入札参加業者名簿兼選定理由書</v>
      </c>
      <c r="B10" s="264"/>
      <c r="C10" s="264"/>
      <c r="D10" s="264"/>
      <c r="E10" s="264"/>
      <c r="F10" s="264"/>
      <c r="G10" s="264"/>
      <c r="H10" s="264"/>
      <c r="I10" s="264"/>
      <c r="J10" s="264"/>
      <c r="K10" s="264"/>
      <c r="L10" s="264"/>
      <c r="M10" s="264"/>
      <c r="N10" s="264"/>
      <c r="O10" s="264"/>
      <c r="P10" s="264"/>
      <c r="Q10" s="264"/>
      <c r="R10" s="264"/>
      <c r="S10" s="264"/>
      <c r="T10" s="264"/>
      <c r="U10" s="264"/>
      <c r="V10" s="401"/>
      <c r="W10" s="251" t="s">
        <v>78</v>
      </c>
      <c r="X10" s="252"/>
      <c r="Y10" s="253"/>
      <c r="Z10" s="257" t="s">
        <v>333</v>
      </c>
      <c r="AA10" s="258"/>
      <c r="AB10" s="258"/>
      <c r="AC10" s="258"/>
      <c r="AD10" s="258"/>
      <c r="AE10" s="258"/>
      <c r="AF10" s="259"/>
    </row>
    <row r="11" spans="1:32" ht="13.5" customHeight="1">
      <c r="A11" s="265"/>
      <c r="B11" s="266"/>
      <c r="C11" s="266"/>
      <c r="D11" s="266"/>
      <c r="E11" s="266"/>
      <c r="F11" s="266"/>
      <c r="G11" s="266"/>
      <c r="H11" s="266"/>
      <c r="I11" s="266"/>
      <c r="J11" s="266"/>
      <c r="K11" s="266"/>
      <c r="L11" s="266"/>
      <c r="M11" s="266"/>
      <c r="N11" s="266"/>
      <c r="O11" s="266"/>
      <c r="P11" s="266"/>
      <c r="Q11" s="266"/>
      <c r="R11" s="266"/>
      <c r="S11" s="266"/>
      <c r="T11" s="266"/>
      <c r="U11" s="266"/>
      <c r="V11" s="402"/>
      <c r="W11" s="254"/>
      <c r="X11" s="255"/>
      <c r="Y11" s="256"/>
      <c r="Z11" s="260"/>
      <c r="AA11" s="261"/>
      <c r="AB11" s="261"/>
      <c r="AC11" s="261"/>
      <c r="AD11" s="261"/>
      <c r="AE11" s="261"/>
      <c r="AF11" s="262"/>
    </row>
    <row r="12" spans="1:32">
      <c r="A12" s="267"/>
      <c r="B12" s="267"/>
      <c r="C12" s="267"/>
      <c r="D12" s="300"/>
      <c r="E12" s="301"/>
      <c r="F12" s="301"/>
      <c r="G12" s="301"/>
      <c r="H12" s="301"/>
      <c r="I12" s="301"/>
      <c r="J12" s="301"/>
      <c r="K12" s="301"/>
      <c r="L12" s="301"/>
      <c r="M12" s="302"/>
      <c r="N12" s="267" t="s">
        <v>80</v>
      </c>
      <c r="O12" s="267"/>
      <c r="P12" s="267"/>
      <c r="Q12" s="267" t="s">
        <v>128</v>
      </c>
      <c r="R12" s="267"/>
      <c r="S12" s="267"/>
      <c r="T12" s="351" t="str">
        <f>IF(データ!M23=0," ",データ!M23)</f>
        <v>政策企画部　うんなん暮らし推進課　交通政策室</v>
      </c>
      <c r="U12" s="352"/>
      <c r="V12" s="352"/>
      <c r="W12" s="352"/>
      <c r="X12" s="352"/>
      <c r="Y12" s="352"/>
      <c r="Z12" s="352"/>
      <c r="AA12" s="352"/>
      <c r="AB12" s="352"/>
      <c r="AC12" s="352"/>
      <c r="AD12" s="352"/>
      <c r="AE12" s="352"/>
      <c r="AF12" s="353"/>
    </row>
    <row r="13" spans="1:32">
      <c r="A13" s="267"/>
      <c r="B13" s="267"/>
      <c r="C13" s="267"/>
      <c r="D13" s="268"/>
      <c r="E13" s="268"/>
      <c r="F13" s="268"/>
      <c r="G13" s="268"/>
      <c r="H13" s="268"/>
      <c r="I13" s="268"/>
      <c r="J13" s="268"/>
      <c r="K13" s="268"/>
      <c r="L13" s="268"/>
      <c r="M13" s="268"/>
      <c r="N13" s="267"/>
      <c r="O13" s="267"/>
      <c r="P13" s="267"/>
      <c r="Q13" s="267" t="s">
        <v>82</v>
      </c>
      <c r="R13" s="267"/>
      <c r="S13" s="267"/>
      <c r="T13" s="351" t="str">
        <f>IF(データ!M24=0," ",データ!M24)</f>
        <v>副主幹　藤江未奈</v>
      </c>
      <c r="U13" s="352"/>
      <c r="V13" s="352"/>
      <c r="W13" s="352"/>
      <c r="X13" s="352"/>
      <c r="Y13" s="352"/>
      <c r="Z13" s="352"/>
      <c r="AA13" s="352"/>
      <c r="AB13" s="352" t="str">
        <f>"TEL："&amp;IF(データ!AB24=0," ",データ!AB24)</f>
        <v>TEL：2323</v>
      </c>
      <c r="AC13" s="352"/>
      <c r="AD13" s="352"/>
      <c r="AE13" s="352"/>
      <c r="AF13" s="353"/>
    </row>
    <row r="14" spans="1:32">
      <c r="A14" s="267" t="s">
        <v>15</v>
      </c>
      <c r="B14" s="267"/>
      <c r="C14" s="267"/>
      <c r="D14" s="267"/>
      <c r="E14" s="267"/>
      <c r="F14" s="267"/>
      <c r="G14" s="267"/>
      <c r="H14" s="267"/>
      <c r="I14" s="288" t="str">
        <f>IF(データ!M25=0," ",データ!M25)</f>
        <v>雲南市民バス（２９人乗り４WD）更新事業</v>
      </c>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90"/>
    </row>
    <row r="15" spans="1:32">
      <c r="A15" s="267" t="s">
        <v>129</v>
      </c>
      <c r="B15" s="267"/>
      <c r="C15" s="267"/>
      <c r="D15" s="267"/>
      <c r="E15" s="267"/>
      <c r="F15" s="267"/>
      <c r="G15" s="267"/>
      <c r="H15" s="267"/>
      <c r="I15" s="288" t="str">
        <f>IF(データ!M26=0," ",データ!M26)</f>
        <v>雲南市木次町里方</v>
      </c>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90"/>
    </row>
    <row r="16" spans="1:32">
      <c r="A16" s="267" t="s">
        <v>335</v>
      </c>
      <c r="B16" s="267"/>
      <c r="C16" s="267"/>
      <c r="D16" s="267"/>
      <c r="E16" s="267"/>
      <c r="F16" s="267"/>
      <c r="G16" s="267"/>
      <c r="H16" s="267"/>
      <c r="I16" s="288" t="str">
        <f>IF(データ!$M$33=0," ",データ!$M$33)</f>
        <v>一般競争入札</v>
      </c>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90"/>
    </row>
    <row r="17" spans="1:32">
      <c r="A17" s="267" t="s">
        <v>112</v>
      </c>
      <c r="B17" s="267"/>
      <c r="C17" s="267"/>
      <c r="D17" s="267"/>
      <c r="E17" s="267"/>
      <c r="F17" s="267"/>
      <c r="G17" s="267"/>
      <c r="H17" s="267"/>
      <c r="I17" s="403">
        <f>執行伺!P40</f>
        <v>29422800</v>
      </c>
      <c r="J17" s="404"/>
      <c r="K17" s="404"/>
      <c r="L17" s="404"/>
      <c r="M17" s="404"/>
      <c r="N17" s="404"/>
      <c r="O17" s="404"/>
      <c r="P17" s="29" t="s">
        <v>113</v>
      </c>
      <c r="Q17" s="405"/>
      <c r="R17" s="405"/>
      <c r="S17" s="405"/>
      <c r="T17" s="405"/>
      <c r="U17" s="405"/>
      <c r="V17" s="405"/>
      <c r="W17" s="405"/>
      <c r="X17" s="405"/>
      <c r="Y17" s="405"/>
      <c r="Z17" s="405"/>
      <c r="AA17" s="405"/>
      <c r="AB17" s="405"/>
      <c r="AC17" s="405"/>
      <c r="AD17" s="405"/>
      <c r="AE17" s="405"/>
      <c r="AF17" s="406"/>
    </row>
    <row r="18" spans="1:32">
      <c r="A18" s="267" t="s">
        <v>114</v>
      </c>
      <c r="B18" s="267"/>
      <c r="C18" s="267"/>
      <c r="D18" s="267"/>
      <c r="E18" s="267"/>
      <c r="F18" s="267"/>
      <c r="G18" s="267"/>
      <c r="H18" s="267"/>
      <c r="I18" s="407">
        <f>IF(COUNTA(データ!J90:U101)=0," ",COUNTA(データ!J90:U101))</f>
        <v>2</v>
      </c>
      <c r="J18" s="408"/>
      <c r="K18" s="408"/>
      <c r="L18" s="29" t="s">
        <v>115</v>
      </c>
      <c r="M18" s="29"/>
      <c r="N18" s="29"/>
      <c r="O18" s="29"/>
      <c r="P18" s="29"/>
      <c r="Q18" s="29"/>
      <c r="R18" s="29"/>
      <c r="S18" s="29"/>
      <c r="T18" s="29"/>
      <c r="U18" s="29"/>
      <c r="V18" s="29"/>
      <c r="W18" s="29"/>
      <c r="X18" s="29"/>
      <c r="Y18" s="29"/>
      <c r="Z18" s="29"/>
      <c r="AA18" s="29"/>
      <c r="AB18" s="29"/>
      <c r="AC18" s="29"/>
      <c r="AD18" s="29"/>
      <c r="AE18" s="29"/>
      <c r="AF18" s="30"/>
    </row>
    <row r="19" spans="1:32">
      <c r="A19" s="267" t="s">
        <v>116</v>
      </c>
      <c r="B19" s="267"/>
      <c r="C19" s="267"/>
      <c r="D19" s="267"/>
      <c r="E19" s="267"/>
      <c r="F19" s="267"/>
      <c r="G19" s="267"/>
      <c r="H19" s="267"/>
      <c r="I19" s="409">
        <v>1</v>
      </c>
      <c r="J19" s="410"/>
      <c r="K19" s="371" t="str">
        <f>IF(データ!M83=0," ",データ!M83)</f>
        <v>○</v>
      </c>
      <c r="L19" s="371"/>
      <c r="M19" s="371"/>
      <c r="N19" s="409" t="s">
        <v>131</v>
      </c>
      <c r="O19" s="435"/>
      <c r="P19" s="435"/>
      <c r="Q19" s="435"/>
      <c r="R19" s="435"/>
      <c r="S19" s="435"/>
      <c r="T19" s="435"/>
      <c r="U19" s="435"/>
      <c r="V19" s="435"/>
      <c r="W19" s="435"/>
      <c r="X19" s="435"/>
      <c r="Y19" s="435"/>
      <c r="Z19" s="435"/>
      <c r="AA19" s="435"/>
      <c r="AB19" s="435" t="s">
        <v>136</v>
      </c>
      <c r="AC19" s="435"/>
      <c r="AD19" s="435"/>
      <c r="AE19" s="435"/>
      <c r="AF19" s="410"/>
    </row>
    <row r="20" spans="1:32">
      <c r="A20" s="267"/>
      <c r="B20" s="267"/>
      <c r="C20" s="267"/>
      <c r="D20" s="267"/>
      <c r="E20" s="267"/>
      <c r="F20" s="267"/>
      <c r="G20" s="267"/>
      <c r="H20" s="267"/>
      <c r="I20" s="409">
        <v>2</v>
      </c>
      <c r="J20" s="410"/>
      <c r="K20" s="371" t="str">
        <f>IF(データ!M84=0," ",データ!M84)</f>
        <v>○</v>
      </c>
      <c r="L20" s="371"/>
      <c r="M20" s="371"/>
      <c r="N20" s="409" t="s">
        <v>132</v>
      </c>
      <c r="O20" s="435"/>
      <c r="P20" s="435"/>
      <c r="Q20" s="435"/>
      <c r="R20" s="435"/>
      <c r="S20" s="435"/>
      <c r="T20" s="435"/>
      <c r="U20" s="435"/>
      <c r="V20" s="435"/>
      <c r="W20" s="435"/>
      <c r="X20" s="435"/>
      <c r="Y20" s="435"/>
      <c r="Z20" s="435"/>
      <c r="AA20" s="435"/>
      <c r="AB20" s="435" t="s">
        <v>137</v>
      </c>
      <c r="AC20" s="435"/>
      <c r="AD20" s="435"/>
      <c r="AE20" s="435"/>
      <c r="AF20" s="410"/>
    </row>
    <row r="21" spans="1:32">
      <c r="A21" s="267"/>
      <c r="B21" s="267"/>
      <c r="C21" s="267"/>
      <c r="D21" s="267"/>
      <c r="E21" s="267"/>
      <c r="F21" s="267"/>
      <c r="G21" s="267"/>
      <c r="H21" s="267"/>
      <c r="I21" s="409">
        <v>3</v>
      </c>
      <c r="J21" s="410"/>
      <c r="K21" s="371" t="str">
        <f>IF(データ!M85=0," ",データ!M85)</f>
        <v>○</v>
      </c>
      <c r="L21" s="371"/>
      <c r="M21" s="371"/>
      <c r="N21" s="409" t="s">
        <v>133</v>
      </c>
      <c r="O21" s="435"/>
      <c r="P21" s="435"/>
      <c r="Q21" s="435"/>
      <c r="R21" s="435"/>
      <c r="S21" s="435"/>
      <c r="T21" s="435"/>
      <c r="U21" s="435"/>
      <c r="V21" s="435"/>
      <c r="W21" s="435"/>
      <c r="X21" s="435"/>
      <c r="Y21" s="435"/>
      <c r="Z21" s="435"/>
      <c r="AA21" s="435"/>
      <c r="AB21" s="435" t="s">
        <v>137</v>
      </c>
      <c r="AC21" s="435"/>
      <c r="AD21" s="435"/>
      <c r="AE21" s="435"/>
      <c r="AF21" s="410"/>
    </row>
    <row r="22" spans="1:32">
      <c r="A22" s="267"/>
      <c r="B22" s="267"/>
      <c r="C22" s="267"/>
      <c r="D22" s="267"/>
      <c r="E22" s="267"/>
      <c r="F22" s="267"/>
      <c r="G22" s="267"/>
      <c r="H22" s="267"/>
      <c r="I22" s="409">
        <v>4</v>
      </c>
      <c r="J22" s="410"/>
      <c r="K22" s="371" t="str">
        <f>IF(データ!M86=0," ",データ!M86)</f>
        <v>○</v>
      </c>
      <c r="L22" s="371"/>
      <c r="M22" s="371"/>
      <c r="N22" s="409" t="s">
        <v>134</v>
      </c>
      <c r="O22" s="435"/>
      <c r="P22" s="435"/>
      <c r="Q22" s="435"/>
      <c r="R22" s="435"/>
      <c r="S22" s="435"/>
      <c r="T22" s="435"/>
      <c r="U22" s="435"/>
      <c r="V22" s="435"/>
      <c r="W22" s="435"/>
      <c r="X22" s="435"/>
      <c r="Y22" s="435"/>
      <c r="Z22" s="435"/>
      <c r="AA22" s="435"/>
      <c r="AB22" s="435" t="s">
        <v>137</v>
      </c>
      <c r="AC22" s="435"/>
      <c r="AD22" s="435"/>
      <c r="AE22" s="435"/>
      <c r="AF22" s="410"/>
    </row>
    <row r="23" spans="1:32">
      <c r="A23" s="267"/>
      <c r="B23" s="267"/>
      <c r="C23" s="267"/>
      <c r="D23" s="267"/>
      <c r="E23" s="267"/>
      <c r="F23" s="267"/>
      <c r="G23" s="267"/>
      <c r="H23" s="267"/>
      <c r="I23" s="409">
        <v>5</v>
      </c>
      <c r="J23" s="410"/>
      <c r="K23" s="371" t="str">
        <f>IF(データ!M87=0," ",データ!M87)</f>
        <v>○</v>
      </c>
      <c r="L23" s="371"/>
      <c r="M23" s="371"/>
      <c r="N23" s="409" t="s">
        <v>135</v>
      </c>
      <c r="O23" s="435"/>
      <c r="P23" s="435"/>
      <c r="Q23" s="435"/>
      <c r="R23" s="435"/>
      <c r="S23" s="435"/>
      <c r="T23" s="435"/>
      <c r="U23" s="435"/>
      <c r="V23" s="435"/>
      <c r="W23" s="435"/>
      <c r="X23" s="435"/>
      <c r="Y23" s="435"/>
      <c r="Z23" s="435"/>
      <c r="AA23" s="435"/>
      <c r="AB23" s="435" t="s">
        <v>137</v>
      </c>
      <c r="AC23" s="435"/>
      <c r="AD23" s="435"/>
      <c r="AE23" s="435"/>
      <c r="AF23" s="410"/>
    </row>
    <row r="24" spans="1:32">
      <c r="A24" s="287" t="s">
        <v>117</v>
      </c>
      <c r="B24" s="287"/>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row>
    <row r="25" spans="1:32" ht="13.5" customHeight="1">
      <c r="A25" s="287" t="s">
        <v>118</v>
      </c>
      <c r="B25" s="287"/>
      <c r="C25" s="287" t="s">
        <v>35</v>
      </c>
      <c r="D25" s="287"/>
      <c r="E25" s="287"/>
      <c r="F25" s="287"/>
      <c r="G25" s="287" t="s">
        <v>36</v>
      </c>
      <c r="H25" s="287"/>
      <c r="I25" s="287"/>
      <c r="J25" s="287"/>
      <c r="K25" s="287"/>
      <c r="L25" s="287"/>
      <c r="M25" s="287"/>
      <c r="N25" s="287" t="s">
        <v>38</v>
      </c>
      <c r="O25" s="287"/>
      <c r="P25" s="287"/>
      <c r="Q25" s="287"/>
      <c r="R25" s="287"/>
      <c r="S25" s="287"/>
      <c r="T25" s="299" t="s">
        <v>119</v>
      </c>
      <c r="U25" s="299"/>
      <c r="V25" s="299"/>
      <c r="W25" s="251" t="s">
        <v>247</v>
      </c>
      <c r="X25" s="252"/>
      <c r="Y25" s="252"/>
      <c r="Z25" s="252"/>
      <c r="AA25" s="252"/>
      <c r="AB25" s="252"/>
      <c r="AC25" s="252"/>
      <c r="AD25" s="252"/>
      <c r="AE25" s="252"/>
      <c r="AF25" s="253"/>
    </row>
    <row r="26" spans="1:32">
      <c r="A26" s="287"/>
      <c r="B26" s="287"/>
      <c r="C26" s="287"/>
      <c r="D26" s="287"/>
      <c r="E26" s="287"/>
      <c r="F26" s="287"/>
      <c r="G26" s="287"/>
      <c r="H26" s="287"/>
      <c r="I26" s="287"/>
      <c r="J26" s="287"/>
      <c r="K26" s="287"/>
      <c r="L26" s="287"/>
      <c r="M26" s="287"/>
      <c r="N26" s="287"/>
      <c r="O26" s="287"/>
      <c r="P26" s="287"/>
      <c r="Q26" s="287"/>
      <c r="R26" s="287"/>
      <c r="S26" s="287"/>
      <c r="T26" s="299"/>
      <c r="U26" s="299"/>
      <c r="V26" s="299"/>
      <c r="W26" s="254"/>
      <c r="X26" s="255"/>
      <c r="Y26" s="255"/>
      <c r="Z26" s="255"/>
      <c r="AA26" s="255"/>
      <c r="AB26" s="255"/>
      <c r="AC26" s="255"/>
      <c r="AD26" s="255"/>
      <c r="AE26" s="255"/>
      <c r="AF26" s="256"/>
    </row>
    <row r="27" spans="1:32">
      <c r="A27" s="287"/>
      <c r="B27" s="287"/>
      <c r="C27" s="287"/>
      <c r="D27" s="287"/>
      <c r="E27" s="287"/>
      <c r="F27" s="287"/>
      <c r="G27" s="287"/>
      <c r="H27" s="287"/>
      <c r="I27" s="287"/>
      <c r="J27" s="287"/>
      <c r="K27" s="287"/>
      <c r="L27" s="287"/>
      <c r="M27" s="287"/>
      <c r="N27" s="287"/>
      <c r="O27" s="287"/>
      <c r="P27" s="287"/>
      <c r="Q27" s="287"/>
      <c r="R27" s="287"/>
      <c r="S27" s="287"/>
      <c r="T27" s="299"/>
      <c r="U27" s="299"/>
      <c r="V27" s="299"/>
      <c r="W27" s="431">
        <v>1</v>
      </c>
      <c r="X27" s="432"/>
      <c r="Y27" s="431">
        <v>2</v>
      </c>
      <c r="Z27" s="432"/>
      <c r="AA27" s="431">
        <v>3</v>
      </c>
      <c r="AB27" s="432"/>
      <c r="AC27" s="431">
        <v>4</v>
      </c>
      <c r="AD27" s="432"/>
      <c r="AE27" s="431">
        <v>5</v>
      </c>
      <c r="AF27" s="432"/>
    </row>
    <row r="28" spans="1:32">
      <c r="A28" s="415">
        <v>1</v>
      </c>
      <c r="B28" s="416"/>
      <c r="C28" s="419" t="str">
        <f>IF(データ!E90=0," ",データ!E90)</f>
        <v xml:space="preserve"> </v>
      </c>
      <c r="D28" s="420"/>
      <c r="E28" s="420"/>
      <c r="F28" s="421"/>
      <c r="G28" s="425" t="str">
        <f>IF(データ!J90=0," ",ASC(データ!J90))</f>
        <v>掛合ﾏﾂﾀﾞ 有限会社</v>
      </c>
      <c r="H28" s="426"/>
      <c r="I28" s="426"/>
      <c r="J28" s="426"/>
      <c r="K28" s="426"/>
      <c r="L28" s="426"/>
      <c r="M28" s="427"/>
      <c r="N28" s="425" t="str">
        <f>IF(データ!AA90=0," ",ASC(データ!AA90))</f>
        <v xml:space="preserve"> </v>
      </c>
      <c r="O28" s="426"/>
      <c r="P28" s="426"/>
      <c r="Q28" s="426"/>
      <c r="R28" s="426"/>
      <c r="S28" s="427"/>
      <c r="T28" s="411" t="str">
        <f>IF(データ!AP90=0," ",データ!AP90)</f>
        <v xml:space="preserve"> </v>
      </c>
      <c r="U28" s="433"/>
      <c r="V28" s="412"/>
      <c r="W28" s="411" t="str">
        <f>IF(データ!AR90=0," ",データ!AR90)</f>
        <v xml:space="preserve"> </v>
      </c>
      <c r="X28" s="412"/>
      <c r="Y28" s="411" t="str">
        <f>IF(データ!AT90=0," ",データ!AT90)</f>
        <v xml:space="preserve"> </v>
      </c>
      <c r="Z28" s="412"/>
      <c r="AA28" s="411" t="str">
        <f>IF(データ!AV90=0," ",データ!AV90)</f>
        <v xml:space="preserve"> </v>
      </c>
      <c r="AB28" s="412"/>
      <c r="AC28" s="411" t="str">
        <f>IF(データ!AX90=0," ",データ!AX90)</f>
        <v xml:space="preserve"> </v>
      </c>
      <c r="AD28" s="412"/>
      <c r="AE28" s="411" t="str">
        <f>IF(データ!AZ90=0," ",データ!AZ90)</f>
        <v xml:space="preserve"> </v>
      </c>
      <c r="AF28" s="412"/>
    </row>
    <row r="29" spans="1:32">
      <c r="A29" s="417"/>
      <c r="B29" s="418"/>
      <c r="C29" s="422"/>
      <c r="D29" s="423"/>
      <c r="E29" s="423"/>
      <c r="F29" s="424"/>
      <c r="G29" s="428"/>
      <c r="H29" s="429"/>
      <c r="I29" s="429"/>
      <c r="J29" s="429"/>
      <c r="K29" s="429"/>
      <c r="L29" s="429"/>
      <c r="M29" s="430"/>
      <c r="N29" s="428"/>
      <c r="O29" s="429"/>
      <c r="P29" s="429"/>
      <c r="Q29" s="429"/>
      <c r="R29" s="429"/>
      <c r="S29" s="430"/>
      <c r="T29" s="413"/>
      <c r="U29" s="434"/>
      <c r="V29" s="414"/>
      <c r="W29" s="413"/>
      <c r="X29" s="414"/>
      <c r="Y29" s="413"/>
      <c r="Z29" s="414"/>
      <c r="AA29" s="413"/>
      <c r="AB29" s="414"/>
      <c r="AC29" s="413"/>
      <c r="AD29" s="414"/>
      <c r="AE29" s="413"/>
      <c r="AF29" s="414"/>
    </row>
    <row r="30" spans="1:32">
      <c r="A30" s="415">
        <v>2</v>
      </c>
      <c r="B30" s="416"/>
      <c r="C30" s="419" t="str">
        <f>IF(データ!E91=0," ",データ!E91)</f>
        <v xml:space="preserve"> </v>
      </c>
      <c r="D30" s="420"/>
      <c r="E30" s="420"/>
      <c r="F30" s="421"/>
      <c r="G30" s="425" t="str">
        <f>IF(データ!J91=0," ",ASC(データ!J91))</f>
        <v>有限会社 大東自動車整備工場</v>
      </c>
      <c r="H30" s="426"/>
      <c r="I30" s="426"/>
      <c r="J30" s="426"/>
      <c r="K30" s="426"/>
      <c r="L30" s="426"/>
      <c r="M30" s="427"/>
      <c r="N30" s="425" t="str">
        <f>IF(データ!AA91=0," ",ASC(データ!AA91))</f>
        <v xml:space="preserve"> </v>
      </c>
      <c r="O30" s="426"/>
      <c r="P30" s="426"/>
      <c r="Q30" s="426"/>
      <c r="R30" s="426"/>
      <c r="S30" s="427"/>
      <c r="T30" s="411" t="str">
        <f>IF(データ!AP91=0," ",データ!AP91)</f>
        <v xml:space="preserve"> </v>
      </c>
      <c r="U30" s="433"/>
      <c r="V30" s="412"/>
      <c r="W30" s="411" t="str">
        <f>IF(データ!AR91=0," ",データ!AR91)</f>
        <v xml:space="preserve"> </v>
      </c>
      <c r="X30" s="412"/>
      <c r="Y30" s="411" t="str">
        <f>IF(データ!AT91=0," ",データ!AT91)</f>
        <v xml:space="preserve"> </v>
      </c>
      <c r="Z30" s="412"/>
      <c r="AA30" s="411" t="str">
        <f>IF(データ!AV91=0," ",データ!AV91)</f>
        <v xml:space="preserve"> </v>
      </c>
      <c r="AB30" s="412"/>
      <c r="AC30" s="411" t="str">
        <f>IF(データ!AX91=0," ",データ!AX91)</f>
        <v xml:space="preserve"> </v>
      </c>
      <c r="AD30" s="412"/>
      <c r="AE30" s="411" t="str">
        <f>IF(データ!AZ91=0," ",データ!AZ91)</f>
        <v xml:space="preserve"> </v>
      </c>
      <c r="AF30" s="412"/>
    </row>
    <row r="31" spans="1:32">
      <c r="A31" s="417"/>
      <c r="B31" s="418"/>
      <c r="C31" s="422"/>
      <c r="D31" s="423"/>
      <c r="E31" s="423"/>
      <c r="F31" s="424"/>
      <c r="G31" s="428"/>
      <c r="H31" s="429"/>
      <c r="I31" s="429"/>
      <c r="J31" s="429"/>
      <c r="K31" s="429"/>
      <c r="L31" s="429"/>
      <c r="M31" s="430"/>
      <c r="N31" s="428"/>
      <c r="O31" s="429"/>
      <c r="P31" s="429"/>
      <c r="Q31" s="429"/>
      <c r="R31" s="429"/>
      <c r="S31" s="430"/>
      <c r="T31" s="413"/>
      <c r="U31" s="434"/>
      <c r="V31" s="414"/>
      <c r="W31" s="413"/>
      <c r="X31" s="414"/>
      <c r="Y31" s="413"/>
      <c r="Z31" s="414"/>
      <c r="AA31" s="413"/>
      <c r="AB31" s="414"/>
      <c r="AC31" s="413"/>
      <c r="AD31" s="414"/>
      <c r="AE31" s="413"/>
      <c r="AF31" s="414"/>
    </row>
    <row r="32" spans="1:32">
      <c r="A32" s="415">
        <v>3</v>
      </c>
      <c r="B32" s="416"/>
      <c r="C32" s="419" t="str">
        <f>IF(データ!E92=0," ",データ!E92)</f>
        <v xml:space="preserve"> </v>
      </c>
      <c r="D32" s="420"/>
      <c r="E32" s="420"/>
      <c r="F32" s="421"/>
      <c r="G32" s="425" t="str">
        <f>IF(データ!J92=0," ",ASC(データ!J92))</f>
        <v xml:space="preserve"> </v>
      </c>
      <c r="H32" s="426"/>
      <c r="I32" s="426"/>
      <c r="J32" s="426"/>
      <c r="K32" s="426"/>
      <c r="L32" s="426"/>
      <c r="M32" s="427"/>
      <c r="N32" s="425" t="str">
        <f>IF(データ!AA92=0," ",ASC(データ!AA92))</f>
        <v xml:space="preserve"> </v>
      </c>
      <c r="O32" s="426"/>
      <c r="P32" s="426"/>
      <c r="Q32" s="426"/>
      <c r="R32" s="426"/>
      <c r="S32" s="427"/>
      <c r="T32" s="411" t="str">
        <f>IF(データ!AP92=0," ",データ!AP92)</f>
        <v xml:space="preserve"> </v>
      </c>
      <c r="U32" s="433"/>
      <c r="V32" s="412"/>
      <c r="W32" s="411" t="str">
        <f>IF(データ!AR92=0," ",データ!AR92)</f>
        <v xml:space="preserve"> </v>
      </c>
      <c r="X32" s="412"/>
      <c r="Y32" s="411" t="str">
        <f>IF(データ!AT92=0," ",データ!AT92)</f>
        <v xml:space="preserve"> </v>
      </c>
      <c r="Z32" s="412"/>
      <c r="AA32" s="411" t="str">
        <f>IF(データ!AV92=0," ",データ!AV92)</f>
        <v xml:space="preserve"> </v>
      </c>
      <c r="AB32" s="412"/>
      <c r="AC32" s="411" t="str">
        <f>IF(データ!AX92=0," ",データ!AX92)</f>
        <v xml:space="preserve"> </v>
      </c>
      <c r="AD32" s="412"/>
      <c r="AE32" s="411" t="str">
        <f>IF(データ!AZ92=0," ",データ!AZ92)</f>
        <v xml:space="preserve"> </v>
      </c>
      <c r="AF32" s="412"/>
    </row>
    <row r="33" spans="1:32">
      <c r="A33" s="417"/>
      <c r="B33" s="418"/>
      <c r="C33" s="422"/>
      <c r="D33" s="423"/>
      <c r="E33" s="423"/>
      <c r="F33" s="424"/>
      <c r="G33" s="428"/>
      <c r="H33" s="429"/>
      <c r="I33" s="429"/>
      <c r="J33" s="429"/>
      <c r="K33" s="429"/>
      <c r="L33" s="429"/>
      <c r="M33" s="430"/>
      <c r="N33" s="428"/>
      <c r="O33" s="429"/>
      <c r="P33" s="429"/>
      <c r="Q33" s="429"/>
      <c r="R33" s="429"/>
      <c r="S33" s="430"/>
      <c r="T33" s="413"/>
      <c r="U33" s="434"/>
      <c r="V33" s="414"/>
      <c r="W33" s="413"/>
      <c r="X33" s="414"/>
      <c r="Y33" s="413"/>
      <c r="Z33" s="414"/>
      <c r="AA33" s="413"/>
      <c r="AB33" s="414"/>
      <c r="AC33" s="413"/>
      <c r="AD33" s="414"/>
      <c r="AE33" s="413"/>
      <c r="AF33" s="414"/>
    </row>
    <row r="34" spans="1:32">
      <c r="A34" s="415">
        <v>4</v>
      </c>
      <c r="B34" s="416"/>
      <c r="C34" s="419" t="str">
        <f>IF(データ!E93=0," ",データ!E93)</f>
        <v xml:space="preserve"> </v>
      </c>
      <c r="D34" s="420"/>
      <c r="E34" s="420"/>
      <c r="F34" s="421"/>
      <c r="G34" s="425" t="str">
        <f>IF(データ!J93=0," ",ASC(データ!J93))</f>
        <v xml:space="preserve"> </v>
      </c>
      <c r="H34" s="426"/>
      <c r="I34" s="426"/>
      <c r="J34" s="426"/>
      <c r="K34" s="426"/>
      <c r="L34" s="426"/>
      <c r="M34" s="427"/>
      <c r="N34" s="425" t="str">
        <f>IF(データ!AA93=0," ",ASC(データ!AA93))</f>
        <v xml:space="preserve"> </v>
      </c>
      <c r="O34" s="426"/>
      <c r="P34" s="426"/>
      <c r="Q34" s="426"/>
      <c r="R34" s="426"/>
      <c r="S34" s="427"/>
      <c r="T34" s="411" t="str">
        <f>IF(データ!AP93=0," ",データ!AP93)</f>
        <v xml:space="preserve"> </v>
      </c>
      <c r="U34" s="433"/>
      <c r="V34" s="412"/>
      <c r="W34" s="411" t="str">
        <f>IF(データ!AR93=0," ",データ!AR93)</f>
        <v xml:space="preserve"> </v>
      </c>
      <c r="X34" s="412"/>
      <c r="Y34" s="411" t="str">
        <f>IF(データ!AT93=0," ",データ!AT93)</f>
        <v xml:space="preserve"> </v>
      </c>
      <c r="Z34" s="412"/>
      <c r="AA34" s="411" t="str">
        <f>IF(データ!AV93=0," ",データ!AV93)</f>
        <v xml:space="preserve"> </v>
      </c>
      <c r="AB34" s="412"/>
      <c r="AC34" s="411" t="str">
        <f>IF(データ!AX93=0," ",データ!AX93)</f>
        <v xml:space="preserve"> </v>
      </c>
      <c r="AD34" s="412"/>
      <c r="AE34" s="411" t="str">
        <f>IF(データ!AZ93=0," ",データ!AZ93)</f>
        <v xml:space="preserve"> </v>
      </c>
      <c r="AF34" s="412"/>
    </row>
    <row r="35" spans="1:32">
      <c r="A35" s="417"/>
      <c r="B35" s="418"/>
      <c r="C35" s="422"/>
      <c r="D35" s="423"/>
      <c r="E35" s="423"/>
      <c r="F35" s="424"/>
      <c r="G35" s="428"/>
      <c r="H35" s="429"/>
      <c r="I35" s="429"/>
      <c r="J35" s="429"/>
      <c r="K35" s="429"/>
      <c r="L35" s="429"/>
      <c r="M35" s="430"/>
      <c r="N35" s="428"/>
      <c r="O35" s="429"/>
      <c r="P35" s="429"/>
      <c r="Q35" s="429"/>
      <c r="R35" s="429"/>
      <c r="S35" s="430"/>
      <c r="T35" s="413"/>
      <c r="U35" s="434"/>
      <c r="V35" s="414"/>
      <c r="W35" s="413"/>
      <c r="X35" s="414"/>
      <c r="Y35" s="413"/>
      <c r="Z35" s="414"/>
      <c r="AA35" s="413"/>
      <c r="AB35" s="414"/>
      <c r="AC35" s="413"/>
      <c r="AD35" s="414"/>
      <c r="AE35" s="413"/>
      <c r="AF35" s="414"/>
    </row>
    <row r="36" spans="1:32">
      <c r="A36" s="415">
        <v>5</v>
      </c>
      <c r="B36" s="416"/>
      <c r="C36" s="419" t="str">
        <f>IF(データ!E94=0," ",データ!E94)</f>
        <v xml:space="preserve"> </v>
      </c>
      <c r="D36" s="420"/>
      <c r="E36" s="420"/>
      <c r="F36" s="421"/>
      <c r="G36" s="425" t="str">
        <f>IF(データ!J94=0," ",ASC(データ!J94))</f>
        <v xml:space="preserve"> </v>
      </c>
      <c r="H36" s="426"/>
      <c r="I36" s="426"/>
      <c r="J36" s="426"/>
      <c r="K36" s="426"/>
      <c r="L36" s="426"/>
      <c r="M36" s="427"/>
      <c r="N36" s="425" t="str">
        <f>IF(データ!AA94=0," ",ASC(データ!AA94))</f>
        <v xml:space="preserve"> </v>
      </c>
      <c r="O36" s="426"/>
      <c r="P36" s="426"/>
      <c r="Q36" s="426"/>
      <c r="R36" s="426"/>
      <c r="S36" s="427"/>
      <c r="T36" s="411" t="str">
        <f>IF(データ!AP94=0," ",データ!AP94)</f>
        <v xml:space="preserve"> </v>
      </c>
      <c r="U36" s="433"/>
      <c r="V36" s="412"/>
      <c r="W36" s="411" t="str">
        <f>IF(データ!AR94=0," ",データ!AR94)</f>
        <v xml:space="preserve"> </v>
      </c>
      <c r="X36" s="412"/>
      <c r="Y36" s="411" t="str">
        <f>IF(データ!AT94=0," ",データ!AT94)</f>
        <v xml:space="preserve"> </v>
      </c>
      <c r="Z36" s="412"/>
      <c r="AA36" s="411" t="str">
        <f>IF(データ!AV94=0," ",データ!AV94)</f>
        <v xml:space="preserve"> </v>
      </c>
      <c r="AB36" s="412"/>
      <c r="AC36" s="411" t="str">
        <f>IF(データ!AX94=0," ",データ!AX94)</f>
        <v xml:space="preserve"> </v>
      </c>
      <c r="AD36" s="412"/>
      <c r="AE36" s="411" t="str">
        <f>IF(データ!AZ94=0," ",データ!AZ94)</f>
        <v xml:space="preserve"> </v>
      </c>
      <c r="AF36" s="412"/>
    </row>
    <row r="37" spans="1:32">
      <c r="A37" s="417"/>
      <c r="B37" s="418"/>
      <c r="C37" s="422"/>
      <c r="D37" s="423"/>
      <c r="E37" s="423"/>
      <c r="F37" s="424"/>
      <c r="G37" s="428"/>
      <c r="H37" s="429"/>
      <c r="I37" s="429"/>
      <c r="J37" s="429"/>
      <c r="K37" s="429"/>
      <c r="L37" s="429"/>
      <c r="M37" s="430"/>
      <c r="N37" s="428"/>
      <c r="O37" s="429"/>
      <c r="P37" s="429"/>
      <c r="Q37" s="429"/>
      <c r="R37" s="429"/>
      <c r="S37" s="430"/>
      <c r="T37" s="413"/>
      <c r="U37" s="434"/>
      <c r="V37" s="414"/>
      <c r="W37" s="413"/>
      <c r="X37" s="414"/>
      <c r="Y37" s="413"/>
      <c r="Z37" s="414"/>
      <c r="AA37" s="413"/>
      <c r="AB37" s="414"/>
      <c r="AC37" s="413"/>
      <c r="AD37" s="414"/>
      <c r="AE37" s="413"/>
      <c r="AF37" s="414"/>
    </row>
    <row r="38" spans="1:32">
      <c r="A38" s="415">
        <v>6</v>
      </c>
      <c r="B38" s="416"/>
      <c r="C38" s="419" t="str">
        <f>IF(データ!E95=0," ",データ!E95)</f>
        <v xml:space="preserve"> </v>
      </c>
      <c r="D38" s="420"/>
      <c r="E38" s="420"/>
      <c r="F38" s="421"/>
      <c r="G38" s="425" t="str">
        <f>IF(データ!J95=0," ",ASC(データ!J95))</f>
        <v xml:space="preserve"> </v>
      </c>
      <c r="H38" s="426"/>
      <c r="I38" s="426"/>
      <c r="J38" s="426"/>
      <c r="K38" s="426"/>
      <c r="L38" s="426"/>
      <c r="M38" s="427"/>
      <c r="N38" s="425" t="str">
        <f>IF(データ!AA95=0," ",ASC(データ!AA95))</f>
        <v xml:space="preserve"> </v>
      </c>
      <c r="O38" s="426"/>
      <c r="P38" s="426"/>
      <c r="Q38" s="426"/>
      <c r="R38" s="426"/>
      <c r="S38" s="427"/>
      <c r="T38" s="411" t="str">
        <f>IF(データ!AP95=0," ",データ!AP95)</f>
        <v xml:space="preserve"> </v>
      </c>
      <c r="U38" s="433"/>
      <c r="V38" s="412"/>
      <c r="W38" s="411" t="str">
        <f>IF(データ!AR95=0," ",データ!AR95)</f>
        <v xml:space="preserve"> </v>
      </c>
      <c r="X38" s="412"/>
      <c r="Y38" s="411" t="str">
        <f>IF(データ!AT95=0," ",データ!AT95)</f>
        <v xml:space="preserve"> </v>
      </c>
      <c r="Z38" s="412"/>
      <c r="AA38" s="411" t="str">
        <f>IF(データ!AV95=0," ",データ!AV95)</f>
        <v xml:space="preserve"> </v>
      </c>
      <c r="AB38" s="412"/>
      <c r="AC38" s="411" t="str">
        <f>IF(データ!AX95=0," ",データ!AX95)</f>
        <v xml:space="preserve"> </v>
      </c>
      <c r="AD38" s="412"/>
      <c r="AE38" s="411" t="str">
        <f>IF(データ!AZ95=0," ",データ!AZ95)</f>
        <v xml:space="preserve"> </v>
      </c>
      <c r="AF38" s="412"/>
    </row>
    <row r="39" spans="1:32">
      <c r="A39" s="417"/>
      <c r="B39" s="418"/>
      <c r="C39" s="422"/>
      <c r="D39" s="423"/>
      <c r="E39" s="423"/>
      <c r="F39" s="424"/>
      <c r="G39" s="428"/>
      <c r="H39" s="429"/>
      <c r="I39" s="429"/>
      <c r="J39" s="429"/>
      <c r="K39" s="429"/>
      <c r="L39" s="429"/>
      <c r="M39" s="430"/>
      <c r="N39" s="428"/>
      <c r="O39" s="429"/>
      <c r="P39" s="429"/>
      <c r="Q39" s="429"/>
      <c r="R39" s="429"/>
      <c r="S39" s="430"/>
      <c r="T39" s="413"/>
      <c r="U39" s="434"/>
      <c r="V39" s="414"/>
      <c r="W39" s="413"/>
      <c r="X39" s="414"/>
      <c r="Y39" s="413"/>
      <c r="Z39" s="414"/>
      <c r="AA39" s="413"/>
      <c r="AB39" s="414"/>
      <c r="AC39" s="413"/>
      <c r="AD39" s="414"/>
      <c r="AE39" s="413"/>
      <c r="AF39" s="414"/>
    </row>
    <row r="40" spans="1:32">
      <c r="A40" s="415">
        <v>7</v>
      </c>
      <c r="B40" s="416"/>
      <c r="C40" s="419" t="str">
        <f>IF(データ!E96=0," ",データ!E96)</f>
        <v xml:space="preserve"> </v>
      </c>
      <c r="D40" s="420"/>
      <c r="E40" s="420"/>
      <c r="F40" s="421"/>
      <c r="G40" s="425" t="str">
        <f>IF(データ!J96=0," ",ASC(データ!J96))</f>
        <v xml:space="preserve"> </v>
      </c>
      <c r="H40" s="426"/>
      <c r="I40" s="426"/>
      <c r="J40" s="426"/>
      <c r="K40" s="426"/>
      <c r="L40" s="426"/>
      <c r="M40" s="427"/>
      <c r="N40" s="425" t="str">
        <f>IF(データ!AA96=0," ",ASC(データ!AA96))</f>
        <v xml:space="preserve"> </v>
      </c>
      <c r="O40" s="426"/>
      <c r="P40" s="426"/>
      <c r="Q40" s="426"/>
      <c r="R40" s="426"/>
      <c r="S40" s="427"/>
      <c r="T40" s="411" t="str">
        <f>IF(データ!AP96=0," ",データ!AP96)</f>
        <v xml:space="preserve"> </v>
      </c>
      <c r="U40" s="433"/>
      <c r="V40" s="412"/>
      <c r="W40" s="411" t="str">
        <f>IF(データ!AR96=0," ",データ!AR96)</f>
        <v xml:space="preserve"> </v>
      </c>
      <c r="X40" s="412"/>
      <c r="Y40" s="411" t="str">
        <f>IF(データ!AT96=0," ",データ!AT96)</f>
        <v xml:space="preserve"> </v>
      </c>
      <c r="Z40" s="412"/>
      <c r="AA40" s="411" t="str">
        <f>IF(データ!AV96=0," ",データ!AV96)</f>
        <v xml:space="preserve"> </v>
      </c>
      <c r="AB40" s="412"/>
      <c r="AC40" s="411" t="str">
        <f>IF(データ!AX96=0," ",データ!AX96)</f>
        <v xml:space="preserve"> </v>
      </c>
      <c r="AD40" s="412"/>
      <c r="AE40" s="411" t="str">
        <f>IF(データ!AZ96=0," ",データ!AZ96)</f>
        <v xml:space="preserve"> </v>
      </c>
      <c r="AF40" s="412"/>
    </row>
    <row r="41" spans="1:32">
      <c r="A41" s="417"/>
      <c r="B41" s="418"/>
      <c r="C41" s="422"/>
      <c r="D41" s="423"/>
      <c r="E41" s="423"/>
      <c r="F41" s="424"/>
      <c r="G41" s="428"/>
      <c r="H41" s="429"/>
      <c r="I41" s="429"/>
      <c r="J41" s="429"/>
      <c r="K41" s="429"/>
      <c r="L41" s="429"/>
      <c r="M41" s="430"/>
      <c r="N41" s="428"/>
      <c r="O41" s="429"/>
      <c r="P41" s="429"/>
      <c r="Q41" s="429"/>
      <c r="R41" s="429"/>
      <c r="S41" s="430"/>
      <c r="T41" s="413"/>
      <c r="U41" s="434"/>
      <c r="V41" s="414"/>
      <c r="W41" s="413"/>
      <c r="X41" s="414"/>
      <c r="Y41" s="413"/>
      <c r="Z41" s="414"/>
      <c r="AA41" s="413"/>
      <c r="AB41" s="414"/>
      <c r="AC41" s="413"/>
      <c r="AD41" s="414"/>
      <c r="AE41" s="413"/>
      <c r="AF41" s="414"/>
    </row>
    <row r="42" spans="1:32">
      <c r="A42" s="415">
        <v>8</v>
      </c>
      <c r="B42" s="416"/>
      <c r="C42" s="419" t="str">
        <f>IF(データ!E97=0," ",データ!E97)</f>
        <v xml:space="preserve"> </v>
      </c>
      <c r="D42" s="420"/>
      <c r="E42" s="420"/>
      <c r="F42" s="421"/>
      <c r="G42" s="425" t="str">
        <f>IF(データ!J97=0," ",ASC(データ!J97))</f>
        <v xml:space="preserve"> </v>
      </c>
      <c r="H42" s="426"/>
      <c r="I42" s="426"/>
      <c r="J42" s="426"/>
      <c r="K42" s="426"/>
      <c r="L42" s="426"/>
      <c r="M42" s="427"/>
      <c r="N42" s="425" t="str">
        <f>IF(データ!AA97=0," ",ASC(データ!AA97))</f>
        <v xml:space="preserve"> </v>
      </c>
      <c r="O42" s="426"/>
      <c r="P42" s="426"/>
      <c r="Q42" s="426"/>
      <c r="R42" s="426"/>
      <c r="S42" s="427"/>
      <c r="T42" s="411" t="str">
        <f>IF(データ!AP97=0," ",データ!AP97)</f>
        <v xml:space="preserve"> </v>
      </c>
      <c r="U42" s="433"/>
      <c r="V42" s="412"/>
      <c r="W42" s="411" t="str">
        <f>IF(データ!AR97=0," ",データ!AR97)</f>
        <v xml:space="preserve"> </v>
      </c>
      <c r="X42" s="412"/>
      <c r="Y42" s="411" t="str">
        <f>IF(データ!AT97=0," ",データ!AT97)</f>
        <v xml:space="preserve"> </v>
      </c>
      <c r="Z42" s="412"/>
      <c r="AA42" s="411" t="str">
        <f>IF(データ!AV97=0," ",データ!AV97)</f>
        <v xml:space="preserve"> </v>
      </c>
      <c r="AB42" s="412"/>
      <c r="AC42" s="411" t="str">
        <f>IF(データ!AX97=0," ",データ!AX97)</f>
        <v xml:space="preserve"> </v>
      </c>
      <c r="AD42" s="412"/>
      <c r="AE42" s="411" t="str">
        <f>IF(データ!AZ97=0," ",データ!AZ97)</f>
        <v xml:space="preserve"> </v>
      </c>
      <c r="AF42" s="412"/>
    </row>
    <row r="43" spans="1:32">
      <c r="A43" s="417"/>
      <c r="B43" s="418"/>
      <c r="C43" s="422"/>
      <c r="D43" s="423"/>
      <c r="E43" s="423"/>
      <c r="F43" s="424"/>
      <c r="G43" s="428"/>
      <c r="H43" s="429"/>
      <c r="I43" s="429"/>
      <c r="J43" s="429"/>
      <c r="K43" s="429"/>
      <c r="L43" s="429"/>
      <c r="M43" s="430"/>
      <c r="N43" s="428"/>
      <c r="O43" s="429"/>
      <c r="P43" s="429"/>
      <c r="Q43" s="429"/>
      <c r="R43" s="429"/>
      <c r="S43" s="430"/>
      <c r="T43" s="413"/>
      <c r="U43" s="434"/>
      <c r="V43" s="414"/>
      <c r="W43" s="413"/>
      <c r="X43" s="414"/>
      <c r="Y43" s="413"/>
      <c r="Z43" s="414"/>
      <c r="AA43" s="413"/>
      <c r="AB43" s="414"/>
      <c r="AC43" s="413"/>
      <c r="AD43" s="414"/>
      <c r="AE43" s="413"/>
      <c r="AF43" s="414"/>
    </row>
    <row r="44" spans="1:32">
      <c r="A44" s="415">
        <v>9</v>
      </c>
      <c r="B44" s="416"/>
      <c r="C44" s="419" t="str">
        <f>IF(データ!E98=0," ",データ!E98)</f>
        <v xml:space="preserve"> </v>
      </c>
      <c r="D44" s="420"/>
      <c r="E44" s="420"/>
      <c r="F44" s="421"/>
      <c r="G44" s="425" t="str">
        <f>IF(データ!J98=0," ",ASC(データ!J98))</f>
        <v xml:space="preserve"> </v>
      </c>
      <c r="H44" s="426"/>
      <c r="I44" s="426"/>
      <c r="J44" s="426"/>
      <c r="K44" s="426"/>
      <c r="L44" s="426"/>
      <c r="M44" s="427"/>
      <c r="N44" s="425" t="str">
        <f>IF(データ!AA98=0," ",ASC(データ!AA98))</f>
        <v xml:space="preserve"> </v>
      </c>
      <c r="O44" s="426"/>
      <c r="P44" s="426"/>
      <c r="Q44" s="426"/>
      <c r="R44" s="426"/>
      <c r="S44" s="427"/>
      <c r="T44" s="411" t="str">
        <f>IF(データ!AP98=0," ",データ!AP98)</f>
        <v xml:space="preserve"> </v>
      </c>
      <c r="U44" s="433"/>
      <c r="V44" s="412"/>
      <c r="W44" s="411" t="str">
        <f>IF(データ!AR98=0," ",データ!AR98)</f>
        <v xml:space="preserve"> </v>
      </c>
      <c r="X44" s="412"/>
      <c r="Y44" s="411" t="str">
        <f>IF(データ!AT98=0," ",データ!AT98)</f>
        <v xml:space="preserve"> </v>
      </c>
      <c r="Z44" s="412"/>
      <c r="AA44" s="411" t="str">
        <f>IF(データ!AV98=0," ",データ!AV98)</f>
        <v xml:space="preserve"> </v>
      </c>
      <c r="AB44" s="412"/>
      <c r="AC44" s="411" t="str">
        <f>IF(データ!AX98=0," ",データ!AX98)</f>
        <v xml:space="preserve"> </v>
      </c>
      <c r="AD44" s="412"/>
      <c r="AE44" s="411" t="str">
        <f>IF(データ!AZ98=0," ",データ!AZ98)</f>
        <v xml:space="preserve"> </v>
      </c>
      <c r="AF44" s="412"/>
    </row>
    <row r="45" spans="1:32">
      <c r="A45" s="417"/>
      <c r="B45" s="418"/>
      <c r="C45" s="422"/>
      <c r="D45" s="423"/>
      <c r="E45" s="423"/>
      <c r="F45" s="424"/>
      <c r="G45" s="428"/>
      <c r="H45" s="429"/>
      <c r="I45" s="429"/>
      <c r="J45" s="429"/>
      <c r="K45" s="429"/>
      <c r="L45" s="429"/>
      <c r="M45" s="430"/>
      <c r="N45" s="428"/>
      <c r="O45" s="429"/>
      <c r="P45" s="429"/>
      <c r="Q45" s="429"/>
      <c r="R45" s="429"/>
      <c r="S45" s="430"/>
      <c r="T45" s="413"/>
      <c r="U45" s="434"/>
      <c r="V45" s="414"/>
      <c r="W45" s="413"/>
      <c r="X45" s="414"/>
      <c r="Y45" s="413"/>
      <c r="Z45" s="414"/>
      <c r="AA45" s="413"/>
      <c r="AB45" s="414"/>
      <c r="AC45" s="413"/>
      <c r="AD45" s="414"/>
      <c r="AE45" s="413"/>
      <c r="AF45" s="414"/>
    </row>
    <row r="46" spans="1:32">
      <c r="A46" s="415">
        <v>10</v>
      </c>
      <c r="B46" s="416"/>
      <c r="C46" s="419" t="str">
        <f>IF(データ!E99=0," ",データ!E99)</f>
        <v xml:space="preserve"> </v>
      </c>
      <c r="D46" s="420"/>
      <c r="E46" s="420"/>
      <c r="F46" s="421"/>
      <c r="G46" s="425" t="str">
        <f>IF(データ!J99=0," ",ASC(データ!J99))</f>
        <v xml:space="preserve"> </v>
      </c>
      <c r="H46" s="426"/>
      <c r="I46" s="426"/>
      <c r="J46" s="426"/>
      <c r="K46" s="426"/>
      <c r="L46" s="426"/>
      <c r="M46" s="427"/>
      <c r="N46" s="425" t="str">
        <f>IF(データ!AA99=0," ",ASC(データ!AA99))</f>
        <v xml:space="preserve"> </v>
      </c>
      <c r="O46" s="426"/>
      <c r="P46" s="426"/>
      <c r="Q46" s="426"/>
      <c r="R46" s="426"/>
      <c r="S46" s="427"/>
      <c r="T46" s="411" t="str">
        <f>IF(データ!AP99=0," ",データ!AP99)</f>
        <v xml:space="preserve"> </v>
      </c>
      <c r="U46" s="433"/>
      <c r="V46" s="412"/>
      <c r="W46" s="411" t="str">
        <f>IF(データ!AR99=0," ",データ!AR99)</f>
        <v xml:space="preserve"> </v>
      </c>
      <c r="X46" s="412"/>
      <c r="Y46" s="411" t="str">
        <f>IF(データ!AT99=0," ",データ!AT99)</f>
        <v xml:space="preserve"> </v>
      </c>
      <c r="Z46" s="412"/>
      <c r="AA46" s="411" t="str">
        <f>IF(データ!AV99=0," ",データ!AV99)</f>
        <v xml:space="preserve"> </v>
      </c>
      <c r="AB46" s="412"/>
      <c r="AC46" s="411" t="str">
        <f>IF(データ!AX99=0," ",データ!AX99)</f>
        <v xml:space="preserve"> </v>
      </c>
      <c r="AD46" s="412"/>
      <c r="AE46" s="411" t="str">
        <f>IF(データ!AZ99=0," ",データ!AZ99)</f>
        <v xml:space="preserve"> </v>
      </c>
      <c r="AF46" s="412"/>
    </row>
    <row r="47" spans="1:32">
      <c r="A47" s="417"/>
      <c r="B47" s="418"/>
      <c r="C47" s="422"/>
      <c r="D47" s="423"/>
      <c r="E47" s="423"/>
      <c r="F47" s="424"/>
      <c r="G47" s="428"/>
      <c r="H47" s="429"/>
      <c r="I47" s="429"/>
      <c r="J47" s="429"/>
      <c r="K47" s="429"/>
      <c r="L47" s="429"/>
      <c r="M47" s="430"/>
      <c r="N47" s="428"/>
      <c r="O47" s="429"/>
      <c r="P47" s="429"/>
      <c r="Q47" s="429"/>
      <c r="R47" s="429"/>
      <c r="S47" s="430"/>
      <c r="T47" s="413"/>
      <c r="U47" s="434"/>
      <c r="V47" s="414"/>
      <c r="W47" s="413"/>
      <c r="X47" s="414"/>
      <c r="Y47" s="413"/>
      <c r="Z47" s="414"/>
      <c r="AA47" s="413"/>
      <c r="AB47" s="414"/>
      <c r="AC47" s="413"/>
      <c r="AD47" s="414"/>
      <c r="AE47" s="413"/>
      <c r="AF47" s="414"/>
    </row>
    <row r="48" spans="1:32">
      <c r="A48" s="415">
        <v>11</v>
      </c>
      <c r="B48" s="416"/>
      <c r="C48" s="419" t="str">
        <f>IF(データ!E100=0," ",データ!E100)</f>
        <v xml:space="preserve"> </v>
      </c>
      <c r="D48" s="420"/>
      <c r="E48" s="420"/>
      <c r="F48" s="421"/>
      <c r="G48" s="425" t="str">
        <f>IF(データ!J100=0," ",ASC(データ!J100))</f>
        <v xml:space="preserve"> </v>
      </c>
      <c r="H48" s="426"/>
      <c r="I48" s="426"/>
      <c r="J48" s="426"/>
      <c r="K48" s="426"/>
      <c r="L48" s="426"/>
      <c r="M48" s="427"/>
      <c r="N48" s="425" t="str">
        <f>IF(データ!AA100=0," ",ASC(データ!AA100))</f>
        <v xml:space="preserve"> </v>
      </c>
      <c r="O48" s="426"/>
      <c r="P48" s="426"/>
      <c r="Q48" s="426"/>
      <c r="R48" s="426"/>
      <c r="S48" s="427"/>
      <c r="T48" s="411" t="str">
        <f>IF(データ!AP100=0," ",データ!AP100)</f>
        <v xml:space="preserve"> </v>
      </c>
      <c r="U48" s="433"/>
      <c r="V48" s="412"/>
      <c r="W48" s="411" t="str">
        <f>IF(データ!AR100=0," ",データ!AR100)</f>
        <v xml:space="preserve"> </v>
      </c>
      <c r="X48" s="412"/>
      <c r="Y48" s="411" t="str">
        <f>IF(データ!AT100=0," ",データ!AT100)</f>
        <v xml:space="preserve"> </v>
      </c>
      <c r="Z48" s="412"/>
      <c r="AA48" s="411" t="str">
        <f>IF(データ!AV100=0," ",データ!AV100)</f>
        <v xml:space="preserve"> </v>
      </c>
      <c r="AB48" s="412"/>
      <c r="AC48" s="411" t="str">
        <f>IF(データ!AX100=0," ",データ!AX100)</f>
        <v xml:space="preserve"> </v>
      </c>
      <c r="AD48" s="412"/>
      <c r="AE48" s="411" t="str">
        <f>IF(データ!AZ100=0," ",データ!AZ100)</f>
        <v xml:space="preserve"> </v>
      </c>
      <c r="AF48" s="412"/>
    </row>
    <row r="49" spans="1:32">
      <c r="A49" s="417"/>
      <c r="B49" s="418"/>
      <c r="C49" s="422"/>
      <c r="D49" s="423"/>
      <c r="E49" s="423"/>
      <c r="F49" s="424"/>
      <c r="G49" s="428"/>
      <c r="H49" s="429"/>
      <c r="I49" s="429"/>
      <c r="J49" s="429"/>
      <c r="K49" s="429"/>
      <c r="L49" s="429"/>
      <c r="M49" s="430"/>
      <c r="N49" s="428"/>
      <c r="O49" s="429"/>
      <c r="P49" s="429"/>
      <c r="Q49" s="429"/>
      <c r="R49" s="429"/>
      <c r="S49" s="430"/>
      <c r="T49" s="413"/>
      <c r="U49" s="434"/>
      <c r="V49" s="414"/>
      <c r="W49" s="413"/>
      <c r="X49" s="414"/>
      <c r="Y49" s="413"/>
      <c r="Z49" s="414"/>
      <c r="AA49" s="413"/>
      <c r="AB49" s="414"/>
      <c r="AC49" s="413"/>
      <c r="AD49" s="414"/>
      <c r="AE49" s="413"/>
      <c r="AF49" s="414"/>
    </row>
    <row r="50" spans="1:32">
      <c r="A50" s="415">
        <v>12</v>
      </c>
      <c r="B50" s="416"/>
      <c r="C50" s="419" t="str">
        <f>IF(データ!E101=0," ",データ!E101)</f>
        <v xml:space="preserve"> </v>
      </c>
      <c r="D50" s="420"/>
      <c r="E50" s="420"/>
      <c r="F50" s="421"/>
      <c r="G50" s="425" t="str">
        <f>IF(データ!J101=0," ",ASC(データ!J101))</f>
        <v xml:space="preserve"> </v>
      </c>
      <c r="H50" s="426"/>
      <c r="I50" s="426"/>
      <c r="J50" s="426"/>
      <c r="K50" s="426"/>
      <c r="L50" s="426"/>
      <c r="M50" s="427"/>
      <c r="N50" s="425" t="str">
        <f>IF(データ!AA101=0," ",ASC(データ!AA101))</f>
        <v xml:space="preserve"> </v>
      </c>
      <c r="O50" s="426"/>
      <c r="P50" s="426"/>
      <c r="Q50" s="426"/>
      <c r="R50" s="426"/>
      <c r="S50" s="427"/>
      <c r="T50" s="411" t="str">
        <f>IF(データ!AP101=0," ",データ!AP101)</f>
        <v xml:space="preserve"> </v>
      </c>
      <c r="U50" s="433"/>
      <c r="V50" s="412"/>
      <c r="W50" s="411" t="str">
        <f>IF(データ!AR101=0," ",データ!AR101)</f>
        <v xml:space="preserve"> </v>
      </c>
      <c r="X50" s="412"/>
      <c r="Y50" s="411" t="str">
        <f>IF(データ!AT101=0," ",データ!AT101)</f>
        <v xml:space="preserve"> </v>
      </c>
      <c r="Z50" s="412"/>
      <c r="AA50" s="411" t="str">
        <f>IF(データ!AV101=0," ",データ!AV101)</f>
        <v xml:space="preserve"> </v>
      </c>
      <c r="AB50" s="412"/>
      <c r="AC50" s="411" t="str">
        <f>IF(データ!AX101=0," ",データ!AX101)</f>
        <v xml:space="preserve"> </v>
      </c>
      <c r="AD50" s="412"/>
      <c r="AE50" s="411" t="str">
        <f>IF(データ!AZ101=0," ",データ!AZ101)</f>
        <v xml:space="preserve"> </v>
      </c>
      <c r="AF50" s="412"/>
    </row>
    <row r="51" spans="1:32">
      <c r="A51" s="417"/>
      <c r="B51" s="418"/>
      <c r="C51" s="422"/>
      <c r="D51" s="423"/>
      <c r="E51" s="423"/>
      <c r="F51" s="424"/>
      <c r="G51" s="428"/>
      <c r="H51" s="429"/>
      <c r="I51" s="429"/>
      <c r="J51" s="429"/>
      <c r="K51" s="429"/>
      <c r="L51" s="429"/>
      <c r="M51" s="430"/>
      <c r="N51" s="428"/>
      <c r="O51" s="429"/>
      <c r="P51" s="429"/>
      <c r="Q51" s="429"/>
      <c r="R51" s="429"/>
      <c r="S51" s="430"/>
      <c r="T51" s="413"/>
      <c r="U51" s="434"/>
      <c r="V51" s="414"/>
      <c r="W51" s="413"/>
      <c r="X51" s="414"/>
      <c r="Y51" s="413"/>
      <c r="Z51" s="414"/>
      <c r="AA51" s="413"/>
      <c r="AB51" s="414"/>
      <c r="AC51" s="413"/>
      <c r="AD51" s="414"/>
      <c r="AE51" s="413"/>
      <c r="AF51" s="414"/>
    </row>
  </sheetData>
  <mergeCells count="206">
    <mergeCell ref="G48:M49"/>
    <mergeCell ref="N48:S49"/>
    <mergeCell ref="T48:V49"/>
    <mergeCell ref="W48:X49"/>
    <mergeCell ref="Y48:Z49"/>
    <mergeCell ref="AA48:AB49"/>
    <mergeCell ref="AC48:AD49"/>
    <mergeCell ref="AE48:AF49"/>
    <mergeCell ref="A50:B51"/>
    <mergeCell ref="C50:F51"/>
    <mergeCell ref="G50:M51"/>
    <mergeCell ref="N50:S51"/>
    <mergeCell ref="T50:V51"/>
    <mergeCell ref="W50:X51"/>
    <mergeCell ref="Y50:Z51"/>
    <mergeCell ref="AA50:AB51"/>
    <mergeCell ref="AC50:AD51"/>
    <mergeCell ref="AE50:AF51"/>
    <mergeCell ref="A48:B49"/>
    <mergeCell ref="C48:F49"/>
    <mergeCell ref="G44:M45"/>
    <mergeCell ref="N44:S45"/>
    <mergeCell ref="T44:V45"/>
    <mergeCell ref="W44:X45"/>
    <mergeCell ref="Y44:Z45"/>
    <mergeCell ref="AA44:AB45"/>
    <mergeCell ref="AC44:AD45"/>
    <mergeCell ref="AE44:AF45"/>
    <mergeCell ref="A46:B47"/>
    <mergeCell ref="C46:F47"/>
    <mergeCell ref="G46:M47"/>
    <mergeCell ref="N46:S47"/>
    <mergeCell ref="T46:V47"/>
    <mergeCell ref="W46:X47"/>
    <mergeCell ref="Y46:Z47"/>
    <mergeCell ref="AA46:AB47"/>
    <mergeCell ref="AC46:AD47"/>
    <mergeCell ref="AE46:AF47"/>
    <mergeCell ref="A44:B45"/>
    <mergeCell ref="C44:F45"/>
    <mergeCell ref="AA40:AB41"/>
    <mergeCell ref="AC40:AD41"/>
    <mergeCell ref="AE40:AF41"/>
    <mergeCell ref="A42:B43"/>
    <mergeCell ref="C42:F43"/>
    <mergeCell ref="G42:M43"/>
    <mergeCell ref="N42:S43"/>
    <mergeCell ref="T42:V43"/>
    <mergeCell ref="W42:X43"/>
    <mergeCell ref="Y42:Z43"/>
    <mergeCell ref="AA42:AB43"/>
    <mergeCell ref="AC42:AD43"/>
    <mergeCell ref="AE42:AF43"/>
    <mergeCell ref="A40:B41"/>
    <mergeCell ref="C40:F41"/>
    <mergeCell ref="G40:M41"/>
    <mergeCell ref="N40:S41"/>
    <mergeCell ref="T40:V41"/>
    <mergeCell ref="W40:X41"/>
    <mergeCell ref="Y40:Z41"/>
    <mergeCell ref="AC36:AD37"/>
    <mergeCell ref="AE36:AF37"/>
    <mergeCell ref="A38:B39"/>
    <mergeCell ref="C38:F39"/>
    <mergeCell ref="G38:M39"/>
    <mergeCell ref="N38:S39"/>
    <mergeCell ref="T38:V39"/>
    <mergeCell ref="W38:X39"/>
    <mergeCell ref="Y38:Z39"/>
    <mergeCell ref="AA38:AB39"/>
    <mergeCell ref="AC38:AD39"/>
    <mergeCell ref="AE38:AF39"/>
    <mergeCell ref="A36:B37"/>
    <mergeCell ref="C36:F37"/>
    <mergeCell ref="G36:M37"/>
    <mergeCell ref="N36:S37"/>
    <mergeCell ref="T36:V37"/>
    <mergeCell ref="W36:X37"/>
    <mergeCell ref="Y36:Z37"/>
    <mergeCell ref="AA36:AB37"/>
    <mergeCell ref="W32:X33"/>
    <mergeCell ref="Y32:Z33"/>
    <mergeCell ref="AA32:AB33"/>
    <mergeCell ref="AC32:AD33"/>
    <mergeCell ref="AE32:AF33"/>
    <mergeCell ref="A34:B35"/>
    <mergeCell ref="C34:F35"/>
    <mergeCell ref="G34:M35"/>
    <mergeCell ref="N34:S35"/>
    <mergeCell ref="T34:V35"/>
    <mergeCell ref="W34:X35"/>
    <mergeCell ref="Y34:Z35"/>
    <mergeCell ref="AA34:AB35"/>
    <mergeCell ref="AC34:AD35"/>
    <mergeCell ref="AE34:AF35"/>
    <mergeCell ref="G28:M29"/>
    <mergeCell ref="C28:F29"/>
    <mergeCell ref="A28:B29"/>
    <mergeCell ref="A30:B31"/>
    <mergeCell ref="C30:F31"/>
    <mergeCell ref="G30:M31"/>
    <mergeCell ref="N30:S31"/>
    <mergeCell ref="T30:V31"/>
    <mergeCell ref="N32:S33"/>
    <mergeCell ref="T32:V33"/>
    <mergeCell ref="W27:X27"/>
    <mergeCell ref="Y27:Z27"/>
    <mergeCell ref="AA27:AB27"/>
    <mergeCell ref="K21:M21"/>
    <mergeCell ref="K22:M22"/>
    <mergeCell ref="K23:M23"/>
    <mergeCell ref="Q3:S5"/>
    <mergeCell ref="T3:V5"/>
    <mergeCell ref="W3:Y5"/>
    <mergeCell ref="Z3:AC5"/>
    <mergeCell ref="N19:AA19"/>
    <mergeCell ref="N20:AA20"/>
    <mergeCell ref="N21:AA21"/>
    <mergeCell ref="N22:AA22"/>
    <mergeCell ref="N23:AA23"/>
    <mergeCell ref="AB23:AF23"/>
    <mergeCell ref="AB22:AF22"/>
    <mergeCell ref="AB21:AF21"/>
    <mergeCell ref="AB20:AF20"/>
    <mergeCell ref="AB19:AF19"/>
    <mergeCell ref="Z6:AF9"/>
    <mergeCell ref="B8:M9"/>
    <mergeCell ref="N8:Y9"/>
    <mergeCell ref="A18:H18"/>
    <mergeCell ref="W30:X31"/>
    <mergeCell ref="Y30:Z31"/>
    <mergeCell ref="AA30:AB31"/>
    <mergeCell ref="AC30:AD31"/>
    <mergeCell ref="AE30:AF31"/>
    <mergeCell ref="A32:B33"/>
    <mergeCell ref="C32:F33"/>
    <mergeCell ref="G32:M33"/>
    <mergeCell ref="A24:AF24"/>
    <mergeCell ref="A25:B27"/>
    <mergeCell ref="C25:F27"/>
    <mergeCell ref="G25:M27"/>
    <mergeCell ref="N25:S27"/>
    <mergeCell ref="T25:V27"/>
    <mergeCell ref="AC27:AD27"/>
    <mergeCell ref="AE27:AF27"/>
    <mergeCell ref="W25:AF26"/>
    <mergeCell ref="AE28:AF29"/>
    <mergeCell ref="AC28:AD29"/>
    <mergeCell ref="AA28:AB29"/>
    <mergeCell ref="Y28:Z29"/>
    <mergeCell ref="W28:X29"/>
    <mergeCell ref="T28:V29"/>
    <mergeCell ref="N28:S29"/>
    <mergeCell ref="I18:K18"/>
    <mergeCell ref="A19:H23"/>
    <mergeCell ref="K19:M19"/>
    <mergeCell ref="K20:M20"/>
    <mergeCell ref="I19:J19"/>
    <mergeCell ref="I20:J20"/>
    <mergeCell ref="I21:J21"/>
    <mergeCell ref="I22:J22"/>
    <mergeCell ref="I23:J23"/>
    <mergeCell ref="B3:D5"/>
    <mergeCell ref="E3:G5"/>
    <mergeCell ref="H3:J5"/>
    <mergeCell ref="A14:H14"/>
    <mergeCell ref="I14:AF14"/>
    <mergeCell ref="A15:H15"/>
    <mergeCell ref="I15:AF15"/>
    <mergeCell ref="A17:H17"/>
    <mergeCell ref="I17:O17"/>
    <mergeCell ref="Q17:AF17"/>
    <mergeCell ref="A12:C12"/>
    <mergeCell ref="D12:M12"/>
    <mergeCell ref="N12:P13"/>
    <mergeCell ref="Q12:S12"/>
    <mergeCell ref="T12:AF12"/>
    <mergeCell ref="A13:C13"/>
    <mergeCell ref="D13:M13"/>
    <mergeCell ref="Q13:S13"/>
    <mergeCell ref="T13:AA13"/>
    <mergeCell ref="AB13:AF13"/>
    <mergeCell ref="Z1:AC2"/>
    <mergeCell ref="AD1:AF2"/>
    <mergeCell ref="K3:M5"/>
    <mergeCell ref="N3:P5"/>
    <mergeCell ref="B1:D2"/>
    <mergeCell ref="E1:G2"/>
    <mergeCell ref="H1:J2"/>
    <mergeCell ref="A16:H16"/>
    <mergeCell ref="I16:AF16"/>
    <mergeCell ref="K1:M2"/>
    <mergeCell ref="N1:P2"/>
    <mergeCell ref="AD3:AF5"/>
    <mergeCell ref="W10:Y11"/>
    <mergeCell ref="Z10:AF11"/>
    <mergeCell ref="A10:V11"/>
    <mergeCell ref="A6:A9"/>
    <mergeCell ref="B6:M6"/>
    <mergeCell ref="N6:Y6"/>
    <mergeCell ref="B7:M7"/>
    <mergeCell ref="N7:Y7"/>
    <mergeCell ref="A1:A5"/>
    <mergeCell ref="Q1:S2"/>
    <mergeCell ref="T1:V2"/>
    <mergeCell ref="W1:Y2"/>
  </mergeCells>
  <phoneticPr fontId="2"/>
  <dataValidations count="1">
    <dataValidation type="list" allowBlank="1" showInputMessage="1" showErrorMessage="1" sqref="H1:J2">
      <formula1>"検査監,検査官"</formula1>
    </dataValidation>
  </dataValidations>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sheetPr>
  <dimension ref="A1:AG600"/>
  <sheetViews>
    <sheetView showGridLines="0" showZeros="0" view="pageBreakPreview" zoomScale="85" zoomScaleNormal="100" zoomScaleSheetLayoutView="85" workbookViewId="0">
      <selection sqref="A1:J2"/>
    </sheetView>
  </sheetViews>
  <sheetFormatPr defaultColWidth="3" defaultRowHeight="13.5"/>
  <cols>
    <col min="1" max="16384" width="3" style="14"/>
  </cols>
  <sheetData>
    <row r="1" spans="1:33" s="2" customFormat="1">
      <c r="A1" s="5"/>
      <c r="B1" s="5"/>
      <c r="C1" s="6"/>
      <c r="D1" s="6"/>
      <c r="E1" s="6"/>
      <c r="F1" s="6"/>
      <c r="G1" s="6"/>
      <c r="H1" s="5"/>
      <c r="I1" s="5"/>
      <c r="J1" s="6"/>
      <c r="K1" s="6"/>
      <c r="L1" s="6"/>
      <c r="M1" s="6"/>
      <c r="N1" s="6"/>
      <c r="O1" s="5"/>
      <c r="P1" s="5"/>
      <c r="Q1" s="6"/>
      <c r="R1" s="6"/>
      <c r="S1" s="6"/>
      <c r="T1" s="4"/>
      <c r="U1" s="6"/>
      <c r="V1" s="6"/>
      <c r="W1" s="438" t="str">
        <f>IF(データ!$M$103=0," ",データ!$M$103)</f>
        <v xml:space="preserve"> </v>
      </c>
      <c r="X1" s="438"/>
      <c r="Y1" s="438"/>
      <c r="Z1" s="438"/>
      <c r="AA1" s="438"/>
      <c r="AB1" s="438"/>
      <c r="AC1" s="438"/>
      <c r="AD1" s="438"/>
      <c r="AE1" s="438"/>
      <c r="AF1" s="438"/>
    </row>
    <row r="2" spans="1:33" s="2" customFormat="1">
      <c r="A2" s="439"/>
      <c r="B2" s="439"/>
      <c r="C2" s="439"/>
      <c r="D2" s="439"/>
      <c r="E2" s="439"/>
      <c r="F2" s="439"/>
      <c r="G2" s="439"/>
      <c r="H2" s="439"/>
      <c r="I2" s="439"/>
      <c r="J2" s="439"/>
      <c r="K2" s="6"/>
      <c r="L2" s="6"/>
      <c r="M2" s="6"/>
      <c r="N2" s="6"/>
      <c r="O2" s="5"/>
      <c r="P2" s="5"/>
      <c r="Q2" s="6"/>
      <c r="R2" s="6"/>
      <c r="S2" s="6"/>
      <c r="T2" s="4"/>
      <c r="U2" s="7"/>
      <c r="V2" s="7"/>
      <c r="W2" s="440" t="str">
        <f>IF(データ!$M$104=0," ",データ!$M$104)</f>
        <v xml:space="preserve"> </v>
      </c>
      <c r="X2" s="440"/>
      <c r="Y2" s="440"/>
      <c r="Z2" s="440"/>
      <c r="AA2" s="440"/>
      <c r="AB2" s="440"/>
      <c r="AC2" s="440"/>
      <c r="AD2" s="440"/>
      <c r="AE2" s="440"/>
      <c r="AF2" s="440"/>
    </row>
    <row r="3" spans="1:33" s="2" customFormat="1">
      <c r="A3" s="450" t="str">
        <f>IF(データ!AA90=0," ",ASC(データ!AA90))</f>
        <v xml:space="preserve"> </v>
      </c>
      <c r="B3" s="450"/>
      <c r="C3" s="450"/>
      <c r="D3" s="450"/>
      <c r="E3" s="450"/>
      <c r="F3" s="450"/>
      <c r="G3" s="450"/>
      <c r="H3" s="450"/>
      <c r="I3" s="450"/>
      <c r="J3" s="450"/>
      <c r="K3" s="6"/>
      <c r="L3" s="6"/>
      <c r="M3" s="6"/>
      <c r="N3" s="6"/>
      <c r="O3" s="6"/>
      <c r="P3" s="6"/>
      <c r="Q3" s="6"/>
      <c r="R3" s="6"/>
      <c r="S3" s="6"/>
      <c r="T3" s="6"/>
      <c r="U3" s="6"/>
      <c r="V3" s="6"/>
      <c r="W3" s="6"/>
      <c r="X3" s="6"/>
      <c r="Y3" s="6"/>
      <c r="Z3" s="6"/>
      <c r="AA3" s="6"/>
      <c r="AB3" s="6"/>
      <c r="AC3" s="5"/>
      <c r="AD3" s="6"/>
      <c r="AE3" s="6"/>
      <c r="AF3" s="5"/>
    </row>
    <row r="4" spans="1:33" s="2" customFormat="1">
      <c r="A4" s="450"/>
      <c r="B4" s="450"/>
      <c r="C4" s="450"/>
      <c r="D4" s="450"/>
      <c r="E4" s="450"/>
      <c r="F4" s="450"/>
      <c r="G4" s="450"/>
      <c r="H4" s="450"/>
      <c r="I4" s="450"/>
      <c r="J4" s="450"/>
      <c r="K4" s="6"/>
      <c r="L4" s="6"/>
      <c r="M4" s="6"/>
      <c r="N4" s="6"/>
      <c r="O4" s="6"/>
      <c r="P4" s="6"/>
      <c r="Q4" s="6"/>
      <c r="R4" s="6"/>
      <c r="S4" s="6"/>
      <c r="T4" s="6"/>
      <c r="U4" s="6"/>
      <c r="V4" s="6"/>
      <c r="W4" s="6"/>
      <c r="X4" s="6"/>
      <c r="Y4" s="6"/>
      <c r="Z4" s="6"/>
      <c r="AA4" s="6"/>
      <c r="AB4" s="6"/>
      <c r="AC4" s="6"/>
      <c r="AD4" s="6"/>
      <c r="AE4" s="6"/>
      <c r="AF4" s="6"/>
    </row>
    <row r="5" spans="1:33" s="2" customFormat="1">
      <c r="A5" s="450" t="str">
        <f>IF(データ!J90=0," ",ASC(データ!J90)&amp;" 様")</f>
        <v>掛合ﾏﾂﾀﾞ 有限会社 様</v>
      </c>
      <c r="B5" s="450"/>
      <c r="C5" s="450"/>
      <c r="D5" s="450"/>
      <c r="E5" s="450"/>
      <c r="F5" s="450"/>
      <c r="G5" s="450"/>
      <c r="H5" s="450"/>
      <c r="I5" s="450"/>
      <c r="J5" s="450"/>
      <c r="K5" s="450"/>
      <c r="L5" s="450"/>
      <c r="M5" s="450"/>
      <c r="N5" s="4"/>
      <c r="O5" s="6"/>
      <c r="P5" s="6"/>
      <c r="Q5" s="6"/>
      <c r="R5" s="6"/>
      <c r="S5" s="6"/>
      <c r="T5" s="6"/>
      <c r="U5" s="6"/>
      <c r="V5" s="6"/>
      <c r="W5" s="6"/>
      <c r="X5" s="6"/>
      <c r="Y5" s="6"/>
      <c r="Z5" s="6"/>
      <c r="AA5" s="6"/>
      <c r="AB5" s="6"/>
      <c r="AC5" s="6"/>
      <c r="AD5" s="6"/>
      <c r="AE5" s="6"/>
      <c r="AF5" s="6"/>
    </row>
    <row r="6" spans="1:33" s="2" customFormat="1">
      <c r="A6" s="450"/>
      <c r="B6" s="450"/>
      <c r="C6" s="450"/>
      <c r="D6" s="450"/>
      <c r="E6" s="450"/>
      <c r="F6" s="450"/>
      <c r="G6" s="450"/>
      <c r="H6" s="450"/>
      <c r="I6" s="450"/>
      <c r="J6" s="450"/>
      <c r="K6" s="450"/>
      <c r="L6" s="450"/>
      <c r="M6" s="450"/>
      <c r="N6" s="6"/>
      <c r="O6" s="6"/>
      <c r="P6" s="6"/>
      <c r="Q6" s="6"/>
      <c r="R6" s="6"/>
      <c r="S6" s="6"/>
      <c r="T6" s="6"/>
      <c r="U6" s="6"/>
      <c r="V6" s="6"/>
      <c r="W6" s="6"/>
      <c r="X6" s="6"/>
      <c r="Y6" s="6"/>
      <c r="Z6" s="6"/>
      <c r="AA6" s="6"/>
      <c r="AB6" s="6"/>
      <c r="AC6" s="6"/>
      <c r="AD6" s="6"/>
      <c r="AE6" s="6"/>
      <c r="AF6" s="6"/>
    </row>
    <row r="7" spans="1:33" s="2" customFormat="1">
      <c r="A7" s="8"/>
      <c r="B7" s="6"/>
      <c r="C7" s="6"/>
      <c r="D7" s="6"/>
      <c r="E7" s="6"/>
      <c r="F7" s="6"/>
      <c r="G7" s="6"/>
      <c r="H7" s="6"/>
      <c r="I7" s="6"/>
      <c r="J7" s="6"/>
      <c r="K7" s="6"/>
      <c r="L7" s="6"/>
      <c r="M7" s="6"/>
      <c r="N7" s="6"/>
      <c r="O7" s="6"/>
      <c r="P7" s="6"/>
      <c r="Q7" s="6"/>
      <c r="R7" s="6"/>
      <c r="S7" s="6"/>
      <c r="T7" s="6"/>
      <c r="U7" s="59"/>
      <c r="V7" s="6"/>
      <c r="AG7" s="6"/>
    </row>
    <row r="8" spans="1:33" s="2" customFormat="1">
      <c r="A8" s="8"/>
      <c r="B8" s="9"/>
      <c r="C8" s="9"/>
      <c r="D8" s="9"/>
      <c r="E8" s="9"/>
      <c r="F8" s="9"/>
      <c r="G8" s="9"/>
      <c r="H8" s="9"/>
      <c r="I8" s="9"/>
      <c r="J8" s="9"/>
      <c r="K8" s="9"/>
      <c r="L8" s="9"/>
      <c r="M8" s="9"/>
      <c r="N8" s="9"/>
      <c r="O8" s="9"/>
      <c r="P8" s="9"/>
      <c r="Q8" s="9"/>
      <c r="R8" s="9"/>
      <c r="S8" s="9"/>
      <c r="W8" s="451" t="s">
        <v>352</v>
      </c>
      <c r="X8" s="451"/>
      <c r="Y8" s="451"/>
      <c r="Z8" s="451"/>
      <c r="AA8" s="451"/>
      <c r="AB8" s="451"/>
      <c r="AC8" s="451"/>
      <c r="AD8" s="451"/>
      <c r="AE8" s="451"/>
      <c r="AF8" s="451"/>
      <c r="AG8" s="6"/>
    </row>
    <row r="9" spans="1:33" s="2" customFormat="1">
      <c r="A9" s="8"/>
      <c r="B9" s="6"/>
      <c r="C9" s="6"/>
      <c r="D9" s="6"/>
      <c r="E9" s="6"/>
      <c r="F9" s="6"/>
      <c r="G9" s="6"/>
      <c r="H9" s="6"/>
      <c r="I9" s="6"/>
      <c r="J9" s="6"/>
      <c r="K9" s="6"/>
      <c r="L9" s="6"/>
      <c r="M9" s="6"/>
      <c r="N9" s="6"/>
      <c r="O9" s="6"/>
      <c r="P9" s="6"/>
      <c r="Q9" s="6"/>
      <c r="R9" s="6"/>
      <c r="S9" s="6"/>
      <c r="W9" s="437" t="str">
        <f>IF(データ!$M$23=0,"","("&amp;データ!$M$23&amp;")")</f>
        <v>(政策企画部　うんなん暮らし推進課　交通政策室)</v>
      </c>
      <c r="X9" s="437"/>
      <c r="Y9" s="437"/>
      <c r="Z9" s="437"/>
      <c r="AA9" s="437"/>
      <c r="AB9" s="437"/>
      <c r="AC9" s="437"/>
      <c r="AD9" s="437"/>
      <c r="AE9" s="437"/>
      <c r="AF9" s="437"/>
    </row>
    <row r="10" spans="1:33" s="2" customFormat="1">
      <c r="A10" s="8"/>
      <c r="B10" s="6"/>
      <c r="C10" s="6"/>
      <c r="D10" s="6"/>
      <c r="E10" s="6"/>
      <c r="F10" s="6"/>
      <c r="G10" s="6"/>
      <c r="H10" s="6"/>
      <c r="I10" s="6"/>
      <c r="J10" s="6"/>
      <c r="K10" s="6"/>
      <c r="L10" s="6"/>
      <c r="M10" s="6"/>
      <c r="N10" s="6"/>
      <c r="O10" s="6"/>
      <c r="P10" s="6"/>
      <c r="Q10" s="6"/>
      <c r="R10" s="6"/>
      <c r="S10" s="6"/>
      <c r="T10" s="6"/>
      <c r="U10" s="6"/>
      <c r="V10" s="6"/>
      <c r="W10" s="6"/>
      <c r="X10" s="6"/>
      <c r="Y10" s="6"/>
      <c r="Z10" s="6"/>
      <c r="AA10" s="6"/>
      <c r="AB10" s="8"/>
      <c r="AC10" s="6"/>
      <c r="AD10" s="6"/>
      <c r="AE10" s="6"/>
      <c r="AF10" s="6"/>
    </row>
    <row r="11" spans="1:33" s="2" customFormat="1">
      <c r="A11" s="447" t="str">
        <f>IF(データ!M33="随意契約","見積通知書","指名通知書")</f>
        <v>指名通知書</v>
      </c>
      <c r="B11" s="447"/>
      <c r="C11" s="447"/>
      <c r="D11" s="447"/>
      <c r="E11" s="447"/>
      <c r="F11" s="447"/>
      <c r="G11" s="447"/>
      <c r="H11" s="447"/>
      <c r="I11" s="447"/>
      <c r="J11" s="447"/>
      <c r="K11" s="447"/>
      <c r="L11" s="447"/>
      <c r="M11" s="447"/>
      <c r="N11" s="447"/>
      <c r="O11" s="447"/>
      <c r="P11" s="447"/>
      <c r="Q11" s="447"/>
      <c r="R11" s="447"/>
      <c r="S11" s="447"/>
      <c r="T11" s="447"/>
      <c r="U11" s="447"/>
      <c r="V11" s="447"/>
      <c r="W11" s="447"/>
      <c r="X11" s="447"/>
      <c r="Y11" s="447"/>
      <c r="Z11" s="447"/>
      <c r="AA11" s="447"/>
      <c r="AB11" s="447"/>
      <c r="AC11" s="447"/>
      <c r="AD11" s="447"/>
      <c r="AE11" s="447"/>
      <c r="AF11" s="447"/>
    </row>
    <row r="12" spans="1:33" s="2" customFormat="1">
      <c r="A12" s="447"/>
      <c r="B12" s="447"/>
      <c r="C12" s="447"/>
      <c r="D12" s="447"/>
      <c r="E12" s="447"/>
      <c r="F12" s="447"/>
      <c r="G12" s="447"/>
      <c r="H12" s="447"/>
      <c r="I12" s="447"/>
      <c r="J12" s="447"/>
      <c r="K12" s="447"/>
      <c r="L12" s="447"/>
      <c r="M12" s="447"/>
      <c r="N12" s="447"/>
      <c r="O12" s="447"/>
      <c r="P12" s="447"/>
      <c r="Q12" s="447"/>
      <c r="R12" s="447"/>
      <c r="S12" s="447"/>
      <c r="T12" s="447"/>
      <c r="U12" s="447"/>
      <c r="V12" s="447"/>
      <c r="W12" s="447"/>
      <c r="X12" s="447"/>
      <c r="Y12" s="447"/>
      <c r="Z12" s="447"/>
      <c r="AA12" s="447"/>
      <c r="AB12" s="447"/>
      <c r="AC12" s="447"/>
      <c r="AD12" s="447"/>
      <c r="AE12" s="447"/>
      <c r="AF12" s="447"/>
    </row>
    <row r="13" spans="1:33" s="2" customFormat="1">
      <c r="A13" s="448" t="s">
        <v>121</v>
      </c>
      <c r="B13" s="448"/>
      <c r="C13" s="448"/>
      <c r="D13" s="448"/>
      <c r="E13" s="448"/>
      <c r="F13" s="448"/>
      <c r="G13" s="448"/>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8"/>
    </row>
    <row r="14" spans="1:33" s="2" customFormat="1">
      <c r="A14" s="449"/>
      <c r="B14" s="449"/>
      <c r="C14" s="449"/>
      <c r="D14" s="449"/>
      <c r="E14" s="449"/>
      <c r="F14" s="449"/>
      <c r="G14" s="449"/>
      <c r="H14" s="449"/>
      <c r="I14" s="449"/>
      <c r="J14" s="449"/>
      <c r="K14" s="449"/>
      <c r="L14" s="449"/>
      <c r="M14" s="449"/>
      <c r="N14" s="449"/>
      <c r="O14" s="449"/>
      <c r="P14" s="449"/>
      <c r="Q14" s="449"/>
      <c r="R14" s="449"/>
      <c r="S14" s="449"/>
      <c r="T14" s="449"/>
      <c r="U14" s="449"/>
      <c r="V14" s="449"/>
      <c r="W14" s="449"/>
      <c r="X14" s="449"/>
      <c r="Y14" s="449"/>
      <c r="Z14" s="449"/>
      <c r="AA14" s="449"/>
      <c r="AB14" s="449"/>
      <c r="AC14" s="449"/>
      <c r="AD14" s="449"/>
      <c r="AE14" s="449"/>
      <c r="AF14" s="449"/>
    </row>
    <row r="15" spans="1:33">
      <c r="A15" s="436" t="s">
        <v>15</v>
      </c>
      <c r="B15" s="436"/>
      <c r="C15" s="436"/>
      <c r="D15" s="436"/>
      <c r="E15" s="436"/>
      <c r="F15" s="436"/>
      <c r="G15" s="436"/>
      <c r="H15" s="436"/>
      <c r="I15" s="288" t="str">
        <f>IF(データ!$M$25=0," ",データ!$M$25)</f>
        <v>雲南市民バス（２９人乗り４WD）更新事業</v>
      </c>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90"/>
    </row>
    <row r="16" spans="1:33">
      <c r="A16" s="436" t="s">
        <v>129</v>
      </c>
      <c r="B16" s="436"/>
      <c r="C16" s="436"/>
      <c r="D16" s="436"/>
      <c r="E16" s="436"/>
      <c r="F16" s="436"/>
      <c r="G16" s="436"/>
      <c r="H16" s="436"/>
      <c r="I16" s="288" t="str">
        <f>IF(データ!$M$26=0," ",データ!$M$26)</f>
        <v>雲南市木次町里方</v>
      </c>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90"/>
    </row>
    <row r="17" spans="1:32">
      <c r="A17" s="444" t="s">
        <v>84</v>
      </c>
      <c r="B17" s="445"/>
      <c r="C17" s="445"/>
      <c r="D17" s="445"/>
      <c r="E17" s="445"/>
      <c r="F17" s="445"/>
      <c r="G17" s="445"/>
      <c r="H17" s="446"/>
      <c r="I17" s="293">
        <f>IF(データ!$M$31=0," ",データ!$M$31)</f>
        <v>45429</v>
      </c>
      <c r="J17" s="292"/>
      <c r="K17" s="292"/>
      <c r="L17" s="292"/>
      <c r="M17" s="292"/>
      <c r="N17" s="292"/>
      <c r="O17" s="292"/>
      <c r="P17" s="292"/>
      <c r="Q17" s="42" t="str">
        <f>IF(S17="","","～")</f>
        <v>～</v>
      </c>
      <c r="R17" s="42"/>
      <c r="S17" s="292">
        <f>IF(データ!$M$32=0," ",データ!$M$32)</f>
        <v>45719</v>
      </c>
      <c r="T17" s="292"/>
      <c r="U17" s="292"/>
      <c r="V17" s="292"/>
      <c r="W17" s="292"/>
      <c r="X17" s="292"/>
      <c r="Y17" s="292"/>
      <c r="Z17" s="292"/>
      <c r="AA17" s="44"/>
      <c r="AB17" s="44"/>
      <c r="AC17" s="44"/>
      <c r="AD17" s="44"/>
      <c r="AE17" s="44"/>
      <c r="AF17" s="45"/>
    </row>
    <row r="18" spans="1:32">
      <c r="A18" s="436" t="s">
        <v>85</v>
      </c>
      <c r="B18" s="436"/>
      <c r="C18" s="436"/>
      <c r="D18" s="436"/>
      <c r="E18" s="436"/>
      <c r="F18" s="436" t="s">
        <v>86</v>
      </c>
      <c r="G18" s="436"/>
      <c r="H18" s="436"/>
      <c r="I18" s="441" t="str">
        <f>IF(データ!$M$35=0," ",データ!$M$35)</f>
        <v>令和6年5月8日（水）から令和6年5月16日（木）</v>
      </c>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3"/>
    </row>
    <row r="19" spans="1:32">
      <c r="A19" s="436"/>
      <c r="B19" s="436"/>
      <c r="C19" s="436"/>
      <c r="D19" s="436"/>
      <c r="E19" s="436"/>
      <c r="F19" s="436" t="s">
        <v>87</v>
      </c>
      <c r="G19" s="436"/>
      <c r="H19" s="436"/>
      <c r="I19" s="288" t="str">
        <f>IF(データ!$M$36=0," ",データ!$M$36)</f>
        <v>ホームページ</v>
      </c>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90"/>
    </row>
    <row r="20" spans="1:32">
      <c r="A20" s="436" t="s">
        <v>88</v>
      </c>
      <c r="B20" s="436"/>
      <c r="C20" s="436"/>
      <c r="D20" s="436"/>
      <c r="E20" s="436"/>
      <c r="F20" s="436" t="s">
        <v>89</v>
      </c>
      <c r="G20" s="436"/>
      <c r="H20" s="436"/>
      <c r="I20" s="441" t="str">
        <f>IF(データ!$M$37=0," ",データ!$M$37)</f>
        <v>実施しない</v>
      </c>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3"/>
    </row>
    <row r="21" spans="1:32">
      <c r="A21" s="436"/>
      <c r="B21" s="436"/>
      <c r="C21" s="436"/>
      <c r="D21" s="436"/>
      <c r="E21" s="436"/>
      <c r="F21" s="436" t="s">
        <v>87</v>
      </c>
      <c r="G21" s="436"/>
      <c r="H21" s="436"/>
      <c r="I21" s="191" t="str">
        <f>IF(データ!$M$38=0," ",データ!$M$38)</f>
        <v>実施しない</v>
      </c>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row>
    <row r="22" spans="1:32">
      <c r="A22" s="436" t="s">
        <v>90</v>
      </c>
      <c r="B22" s="436"/>
      <c r="C22" s="436"/>
      <c r="D22" s="436"/>
      <c r="E22" s="436"/>
      <c r="F22" s="436"/>
      <c r="G22" s="436"/>
      <c r="H22" s="436"/>
      <c r="I22" s="191" t="str">
        <f>IF(データ!$M$39=0," ",データ!$M$39)</f>
        <v>入札書及び見積明細</v>
      </c>
      <c r="J22" s="191"/>
      <c r="K22" s="191"/>
      <c r="L22" s="191"/>
      <c r="M22" s="191"/>
      <c r="N22" s="191"/>
      <c r="O22" s="191"/>
      <c r="P22" s="191"/>
      <c r="Q22" s="191"/>
      <c r="R22" s="191"/>
      <c r="S22" s="191"/>
      <c r="T22" s="191"/>
      <c r="U22" s="191"/>
      <c r="V22" s="191"/>
      <c r="W22" s="191"/>
      <c r="X22" s="191"/>
      <c r="Y22" s="191"/>
      <c r="Z22" s="191"/>
      <c r="AA22" s="191"/>
      <c r="AB22" s="191"/>
      <c r="AC22" s="191"/>
      <c r="AD22" s="191"/>
      <c r="AE22" s="191"/>
      <c r="AF22" s="191"/>
    </row>
    <row r="23" spans="1:32">
      <c r="A23" s="436" t="s">
        <v>20</v>
      </c>
      <c r="B23" s="436"/>
      <c r="C23" s="436"/>
      <c r="D23" s="436"/>
      <c r="E23" s="436"/>
      <c r="F23" s="436"/>
      <c r="G23" s="436"/>
      <c r="H23" s="436"/>
      <c r="I23" s="191" t="str">
        <f>IF(データ!$M$40=0," ",データ!$M$40)</f>
        <v>実施しない</v>
      </c>
      <c r="J23" s="191"/>
      <c r="K23" s="191"/>
      <c r="L23" s="191"/>
      <c r="M23" s="191"/>
      <c r="N23" s="191"/>
      <c r="O23" s="191"/>
      <c r="P23" s="191"/>
      <c r="Q23" s="191"/>
      <c r="R23" s="191"/>
      <c r="S23" s="191"/>
      <c r="T23" s="191"/>
      <c r="U23" s="191"/>
      <c r="V23" s="191"/>
      <c r="W23" s="191"/>
      <c r="X23" s="191"/>
      <c r="Y23" s="191"/>
      <c r="Z23" s="191"/>
      <c r="AA23" s="191"/>
      <c r="AB23" s="191"/>
      <c r="AC23" s="191"/>
      <c r="AD23" s="191"/>
      <c r="AE23" s="191"/>
      <c r="AF23" s="191"/>
    </row>
    <row r="24" spans="1:32">
      <c r="A24" s="436" t="s">
        <v>91</v>
      </c>
      <c r="B24" s="436"/>
      <c r="C24" s="436"/>
      <c r="D24" s="436"/>
      <c r="E24" s="436"/>
      <c r="F24" s="436" t="s">
        <v>89</v>
      </c>
      <c r="G24" s="436"/>
      <c r="H24" s="436"/>
      <c r="I24" s="293">
        <f>IF(データ!$M$41=0," ",データ!$M$41)</f>
        <v>45429</v>
      </c>
      <c r="J24" s="292"/>
      <c r="K24" s="292"/>
      <c r="L24" s="292"/>
      <c r="M24" s="292"/>
      <c r="N24" s="292"/>
      <c r="O24" s="292"/>
      <c r="P24" s="292"/>
      <c r="Q24" s="367">
        <f>IF(データ!$M$42=0," ",データ!$M$42)</f>
        <v>0.6875</v>
      </c>
      <c r="R24" s="367"/>
      <c r="S24" s="367"/>
      <c r="T24" s="1"/>
      <c r="U24" s="345" t="str">
        <f>IF(データ!$M$33="随意契約","までに提出する","")</f>
        <v/>
      </c>
      <c r="V24" s="345"/>
      <c r="W24" s="345"/>
      <c r="X24" s="345"/>
      <c r="Y24" s="345"/>
      <c r="Z24" s="345"/>
      <c r="AA24" s="345"/>
      <c r="AB24" s="345"/>
      <c r="AC24" s="345"/>
      <c r="AD24" s="345"/>
      <c r="AE24" s="345"/>
      <c r="AF24" s="346"/>
    </row>
    <row r="25" spans="1:32">
      <c r="A25" s="436"/>
      <c r="B25" s="436"/>
      <c r="C25" s="436"/>
      <c r="D25" s="436"/>
      <c r="E25" s="436"/>
      <c r="F25" s="436" t="s">
        <v>87</v>
      </c>
      <c r="G25" s="436"/>
      <c r="H25" s="436"/>
      <c r="I25" s="191" t="str">
        <f>IF(データ!$M$43=0," ",データ!$M$43)</f>
        <v>雲南市役所2階204会議室</v>
      </c>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row>
    <row r="26" spans="1:32">
      <c r="A26" s="436"/>
      <c r="B26" s="436"/>
      <c r="C26" s="436"/>
      <c r="D26" s="436"/>
      <c r="E26" s="436"/>
      <c r="F26" s="436" t="s">
        <v>92</v>
      </c>
      <c r="G26" s="436"/>
      <c r="H26" s="436"/>
      <c r="I26" s="191" t="str">
        <f>IF(データ!$M$44=0," ",データ!$M$44)</f>
        <v>3回</v>
      </c>
      <c r="J26" s="191"/>
      <c r="K26" s="191"/>
      <c r="L26" s="191"/>
      <c r="M26" s="191"/>
      <c r="N26" s="191"/>
      <c r="O26" s="191"/>
      <c r="P26" s="191"/>
      <c r="Q26" s="191"/>
      <c r="R26" s="191"/>
      <c r="S26" s="191"/>
      <c r="T26" s="191"/>
      <c r="U26" s="191"/>
      <c r="V26" s="191"/>
      <c r="W26" s="191"/>
      <c r="X26" s="191"/>
      <c r="Y26" s="191"/>
      <c r="Z26" s="191"/>
      <c r="AA26" s="191"/>
      <c r="AB26" s="191"/>
      <c r="AC26" s="191"/>
      <c r="AD26" s="191"/>
      <c r="AE26" s="191"/>
      <c r="AF26" s="191"/>
    </row>
    <row r="27" spans="1:32">
      <c r="A27" s="436" t="s">
        <v>93</v>
      </c>
      <c r="B27" s="436"/>
      <c r="C27" s="436"/>
      <c r="D27" s="436"/>
      <c r="E27" s="436"/>
      <c r="F27" s="436" t="s">
        <v>89</v>
      </c>
      <c r="G27" s="436"/>
      <c r="H27" s="436"/>
      <c r="I27" s="293">
        <f>IF(データ!$M$45=0," ",データ!$M$45)</f>
        <v>45429</v>
      </c>
      <c r="J27" s="292"/>
      <c r="K27" s="292"/>
      <c r="L27" s="292"/>
      <c r="M27" s="292"/>
      <c r="N27" s="292"/>
      <c r="O27" s="292"/>
      <c r="P27" s="292"/>
      <c r="Q27" s="367">
        <f>IF(データ!$M$46=0," ",データ!$M$46)</f>
        <v>0.6875</v>
      </c>
      <c r="R27" s="367"/>
      <c r="S27" s="367"/>
      <c r="T27" s="1"/>
      <c r="U27" s="345" t="s">
        <v>267</v>
      </c>
      <c r="V27" s="345"/>
      <c r="W27" s="345"/>
      <c r="X27" s="345"/>
      <c r="Y27" s="345"/>
      <c r="Z27" s="345"/>
      <c r="AA27" s="345"/>
      <c r="AB27" s="345"/>
      <c r="AC27" s="345"/>
      <c r="AD27" s="345"/>
      <c r="AE27" s="345"/>
      <c r="AF27" s="346"/>
    </row>
    <row r="28" spans="1:32">
      <c r="A28" s="436"/>
      <c r="B28" s="436"/>
      <c r="C28" s="436"/>
      <c r="D28" s="436"/>
      <c r="E28" s="436"/>
      <c r="F28" s="436" t="s">
        <v>87</v>
      </c>
      <c r="G28" s="436"/>
      <c r="H28" s="436"/>
      <c r="I28" s="191" t="str">
        <f>IF(データ!$M$47=0," ",データ!$M$47)</f>
        <v>雲南市役所2階204会議室</v>
      </c>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row>
    <row r="29" spans="1:32">
      <c r="A29" s="436" t="s">
        <v>27</v>
      </c>
      <c r="B29" s="436"/>
      <c r="C29" s="436"/>
      <c r="D29" s="436"/>
      <c r="E29" s="436"/>
      <c r="F29" s="436"/>
      <c r="G29" s="436"/>
      <c r="H29" s="436"/>
      <c r="I29" s="311" t="str">
        <f>IF(データ!$M$63=0," ",データ!$M$63)</f>
        <v>設けない</v>
      </c>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row>
    <row r="30" spans="1:32">
      <c r="A30" s="436" t="s">
        <v>122</v>
      </c>
      <c r="B30" s="436"/>
      <c r="C30" s="436"/>
      <c r="D30" s="436"/>
      <c r="E30" s="436"/>
      <c r="F30" s="436"/>
      <c r="G30" s="436"/>
      <c r="H30" s="436"/>
      <c r="I3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c r="A31" s="436"/>
      <c r="B31" s="436"/>
      <c r="C31" s="436"/>
      <c r="D31" s="436"/>
      <c r="E31" s="436"/>
      <c r="F31" s="436"/>
      <c r="G31" s="436"/>
      <c r="H31" s="436"/>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c r="A32" s="436"/>
      <c r="B32" s="436"/>
      <c r="C32" s="436"/>
      <c r="D32" s="436"/>
      <c r="E32" s="436"/>
      <c r="F32" s="436"/>
      <c r="G32" s="436"/>
      <c r="H32" s="436"/>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c r="A33" s="436"/>
      <c r="B33" s="436"/>
      <c r="C33" s="436"/>
      <c r="D33" s="436"/>
      <c r="E33" s="436"/>
      <c r="F33" s="436"/>
      <c r="G33" s="436"/>
      <c r="H33" s="436"/>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c r="A34" s="436"/>
      <c r="B34" s="436"/>
      <c r="C34" s="436"/>
      <c r="D34" s="436"/>
      <c r="E34" s="436"/>
      <c r="F34" s="436"/>
      <c r="G34" s="436"/>
      <c r="H34" s="436"/>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c r="A35" s="436"/>
      <c r="B35" s="436"/>
      <c r="C35" s="436"/>
      <c r="D35" s="436"/>
      <c r="E35" s="436"/>
      <c r="F35" s="436"/>
      <c r="G35" s="436"/>
      <c r="H35" s="436"/>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c r="A36" s="436"/>
      <c r="B36" s="436"/>
      <c r="C36" s="436"/>
      <c r="D36" s="436"/>
      <c r="E36" s="436"/>
      <c r="F36" s="436"/>
      <c r="G36" s="436"/>
      <c r="H36" s="436"/>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c r="A37" s="436"/>
      <c r="B37" s="436"/>
      <c r="C37" s="436"/>
      <c r="D37" s="436"/>
      <c r="E37" s="436"/>
      <c r="F37" s="436"/>
      <c r="G37" s="436"/>
      <c r="H37" s="436"/>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c r="A38" s="436"/>
      <c r="B38" s="436"/>
      <c r="C38" s="436"/>
      <c r="D38" s="436"/>
      <c r="E38" s="436"/>
      <c r="F38" s="436"/>
      <c r="G38" s="436"/>
      <c r="H38" s="436"/>
      <c r="I38" s="483"/>
      <c r="J38" s="483"/>
      <c r="K38" s="483"/>
      <c r="L38" s="483"/>
      <c r="M38" s="483"/>
      <c r="N38" s="483"/>
      <c r="O38" s="483"/>
      <c r="P38" s="483"/>
      <c r="Q38" s="483"/>
      <c r="R38" s="483"/>
      <c r="S38" s="483"/>
      <c r="T38" s="483"/>
      <c r="U38" s="483"/>
      <c r="V38" s="483"/>
      <c r="W38" s="483"/>
      <c r="X38" s="483"/>
      <c r="Y38" s="483"/>
      <c r="Z38" s="483"/>
      <c r="AA38" s="483"/>
      <c r="AB38" s="483"/>
      <c r="AC38" s="483"/>
      <c r="AD38" s="483"/>
      <c r="AE38" s="483"/>
      <c r="AF38" s="483"/>
    </row>
    <row r="39" spans="1:32">
      <c r="A39" s="436"/>
      <c r="B39" s="436"/>
      <c r="C39" s="436"/>
      <c r="D39" s="436"/>
      <c r="E39" s="436"/>
      <c r="F39" s="436"/>
      <c r="G39" s="436"/>
      <c r="H39" s="436"/>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c r="A40" s="436"/>
      <c r="B40" s="436"/>
      <c r="C40" s="436"/>
      <c r="D40" s="436"/>
      <c r="E40" s="436"/>
      <c r="F40" s="436"/>
      <c r="G40" s="436"/>
      <c r="H40" s="436"/>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c r="A41" s="436"/>
      <c r="B41" s="436"/>
      <c r="C41" s="436"/>
      <c r="D41" s="436"/>
      <c r="E41" s="436"/>
      <c r="F41" s="436"/>
      <c r="G41" s="436"/>
      <c r="H41" s="436"/>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c r="A42" s="452" t="s">
        <v>123</v>
      </c>
      <c r="B42" s="453"/>
      <c r="C42" s="453"/>
      <c r="D42" s="453"/>
      <c r="E42" s="453"/>
      <c r="F42" s="453"/>
      <c r="G42" s="454"/>
      <c r="H42" s="455"/>
      <c r="I42" s="463" t="s">
        <v>130</v>
      </c>
      <c r="J42" s="464"/>
      <c r="K42" s="464"/>
      <c r="L42" s="464"/>
      <c r="M42" s="464"/>
      <c r="N42" s="464"/>
      <c r="O42" s="464"/>
      <c r="P42" s="464"/>
      <c r="Q42" s="464"/>
      <c r="R42" s="464"/>
      <c r="S42" s="464"/>
      <c r="T42" s="464"/>
      <c r="U42" s="464"/>
      <c r="V42" s="464"/>
      <c r="W42" s="464"/>
      <c r="X42" s="464"/>
      <c r="Y42" s="464"/>
      <c r="Z42" s="464"/>
      <c r="AA42" s="464"/>
      <c r="AB42" s="464"/>
      <c r="AC42" s="464"/>
      <c r="AD42" s="464"/>
      <c r="AE42" s="464"/>
      <c r="AF42" s="465"/>
    </row>
    <row r="43" spans="1:32">
      <c r="A43" s="456"/>
      <c r="B43" s="451"/>
      <c r="C43" s="451"/>
      <c r="D43" s="451"/>
      <c r="E43" s="451"/>
      <c r="F43" s="451"/>
      <c r="G43" s="457"/>
      <c r="H43" s="458"/>
      <c r="I43" s="466"/>
      <c r="J43" s="467"/>
      <c r="K43" s="467"/>
      <c r="L43" s="467"/>
      <c r="M43" s="467"/>
      <c r="N43" s="467"/>
      <c r="O43" s="467"/>
      <c r="P43" s="467"/>
      <c r="Q43" s="467"/>
      <c r="R43" s="467"/>
      <c r="S43" s="467"/>
      <c r="T43" s="467"/>
      <c r="U43" s="467"/>
      <c r="V43" s="467"/>
      <c r="W43" s="467"/>
      <c r="X43" s="467"/>
      <c r="Y43" s="467"/>
      <c r="Z43" s="467"/>
      <c r="AA43" s="467"/>
      <c r="AB43" s="467"/>
      <c r="AC43" s="467"/>
      <c r="AD43" s="467"/>
      <c r="AE43" s="467"/>
      <c r="AF43" s="468"/>
    </row>
    <row r="44" spans="1:32">
      <c r="A44" s="459"/>
      <c r="B44" s="460"/>
      <c r="C44" s="460"/>
      <c r="D44" s="460"/>
      <c r="E44" s="460"/>
      <c r="F44" s="460"/>
      <c r="G44" s="461"/>
      <c r="H44" s="462"/>
      <c r="I44" s="469"/>
      <c r="J44" s="470"/>
      <c r="K44" s="470"/>
      <c r="L44" s="470"/>
      <c r="M44" s="470"/>
      <c r="N44" s="470"/>
      <c r="O44" s="470"/>
      <c r="P44" s="470"/>
      <c r="Q44" s="470"/>
      <c r="R44" s="470"/>
      <c r="S44" s="470"/>
      <c r="T44" s="470"/>
      <c r="U44" s="470"/>
      <c r="V44" s="470"/>
      <c r="W44" s="470"/>
      <c r="X44" s="470"/>
      <c r="Y44" s="470"/>
      <c r="Z44" s="470"/>
      <c r="AA44" s="470"/>
      <c r="AB44" s="470"/>
      <c r="AC44" s="470"/>
      <c r="AD44" s="470"/>
      <c r="AE44" s="470"/>
      <c r="AF44" s="471"/>
    </row>
    <row r="45" spans="1:32">
      <c r="A45" s="452" t="s">
        <v>124</v>
      </c>
      <c r="B45" s="453"/>
      <c r="C45" s="453"/>
      <c r="D45" s="453"/>
      <c r="E45" s="453"/>
      <c r="F45" s="453"/>
      <c r="G45" s="453"/>
      <c r="H45" s="472"/>
      <c r="I45" s="475" t="str">
        <f>IF(データ!$M$108=0," ",データ!$M$108)</f>
        <v xml:space="preserve"> </v>
      </c>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7"/>
    </row>
    <row r="46" spans="1:32">
      <c r="A46" s="456"/>
      <c r="B46" s="451"/>
      <c r="C46" s="451"/>
      <c r="D46" s="451"/>
      <c r="E46" s="451"/>
      <c r="F46" s="451"/>
      <c r="G46" s="451"/>
      <c r="H46" s="473"/>
      <c r="I46" s="47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79"/>
    </row>
    <row r="47" spans="1:32">
      <c r="A47" s="456"/>
      <c r="B47" s="451"/>
      <c r="C47" s="451"/>
      <c r="D47" s="451"/>
      <c r="E47" s="451"/>
      <c r="F47" s="451"/>
      <c r="G47" s="451"/>
      <c r="H47" s="473"/>
      <c r="I47" s="478"/>
      <c r="J47" s="448"/>
      <c r="K47" s="448"/>
      <c r="L47" s="448"/>
      <c r="M47" s="448"/>
      <c r="N47" s="448"/>
      <c r="O47" s="448"/>
      <c r="P47" s="448"/>
      <c r="Q47" s="448"/>
      <c r="R47" s="448"/>
      <c r="S47" s="448"/>
      <c r="T47" s="448"/>
      <c r="U47" s="448"/>
      <c r="V47" s="448"/>
      <c r="W47" s="448"/>
      <c r="X47" s="448"/>
      <c r="Y47" s="448"/>
      <c r="Z47" s="448"/>
      <c r="AA47" s="448"/>
      <c r="AB47" s="448"/>
      <c r="AC47" s="448"/>
      <c r="AD47" s="448"/>
      <c r="AE47" s="448"/>
      <c r="AF47" s="479"/>
    </row>
    <row r="48" spans="1:32">
      <c r="A48" s="456"/>
      <c r="B48" s="451"/>
      <c r="C48" s="451"/>
      <c r="D48" s="451"/>
      <c r="E48" s="451"/>
      <c r="F48" s="451"/>
      <c r="G48" s="451"/>
      <c r="H48" s="473"/>
      <c r="I48" s="47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79"/>
    </row>
    <row r="49" spans="1:32">
      <c r="A49" s="456"/>
      <c r="B49" s="451"/>
      <c r="C49" s="451"/>
      <c r="D49" s="451"/>
      <c r="E49" s="451"/>
      <c r="F49" s="451"/>
      <c r="G49" s="451"/>
      <c r="H49" s="473"/>
      <c r="I49" s="47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79"/>
    </row>
    <row r="50" spans="1:32">
      <c r="A50" s="459"/>
      <c r="B50" s="460"/>
      <c r="C50" s="460"/>
      <c r="D50" s="460"/>
      <c r="E50" s="460"/>
      <c r="F50" s="460"/>
      <c r="G50" s="460"/>
      <c r="H50" s="474"/>
      <c r="I50" s="480"/>
      <c r="J50" s="481"/>
      <c r="K50" s="481"/>
      <c r="L50" s="481"/>
      <c r="M50" s="481"/>
      <c r="N50" s="481"/>
      <c r="O50" s="481"/>
      <c r="P50" s="481"/>
      <c r="Q50" s="481"/>
      <c r="R50" s="481"/>
      <c r="S50" s="481"/>
      <c r="T50" s="481"/>
      <c r="U50" s="481"/>
      <c r="V50" s="481"/>
      <c r="W50" s="481"/>
      <c r="X50" s="481"/>
      <c r="Y50" s="481"/>
      <c r="Z50" s="481"/>
      <c r="AA50" s="481"/>
      <c r="AB50" s="481"/>
      <c r="AC50" s="481"/>
      <c r="AD50" s="481"/>
      <c r="AE50" s="481"/>
      <c r="AF50" s="482"/>
    </row>
    <row r="51" spans="1:32">
      <c r="A51" s="5"/>
      <c r="B51" s="5"/>
      <c r="C51" s="6"/>
      <c r="D51" s="6"/>
      <c r="E51" s="6"/>
      <c r="F51" s="6"/>
      <c r="G51" s="6"/>
      <c r="H51" s="5"/>
      <c r="I51" s="5"/>
      <c r="J51" s="6"/>
      <c r="K51" s="6"/>
      <c r="L51" s="6"/>
      <c r="M51" s="6"/>
      <c r="N51" s="6"/>
      <c r="O51" s="5"/>
      <c r="P51" s="5"/>
      <c r="Q51" s="6"/>
      <c r="R51" s="6"/>
      <c r="S51" s="6"/>
      <c r="T51" s="4"/>
      <c r="U51" s="6"/>
      <c r="V51" s="6"/>
      <c r="W51" s="438" t="str">
        <f>IF(データ!$M$103=0," ",データ!$M$103)</f>
        <v xml:space="preserve"> </v>
      </c>
      <c r="X51" s="438"/>
      <c r="Y51" s="438"/>
      <c r="Z51" s="438"/>
      <c r="AA51" s="438"/>
      <c r="AB51" s="438"/>
      <c r="AC51" s="438"/>
      <c r="AD51" s="438"/>
      <c r="AE51" s="438"/>
      <c r="AF51" s="438"/>
    </row>
    <row r="52" spans="1:32">
      <c r="A52" s="439"/>
      <c r="B52" s="439"/>
      <c r="C52" s="439"/>
      <c r="D52" s="439"/>
      <c r="E52" s="439"/>
      <c r="F52" s="439"/>
      <c r="G52" s="439"/>
      <c r="H52" s="439"/>
      <c r="I52" s="439"/>
      <c r="J52" s="439"/>
      <c r="K52" s="6"/>
      <c r="L52" s="6"/>
      <c r="M52" s="6"/>
      <c r="N52" s="6"/>
      <c r="O52" s="5"/>
      <c r="P52" s="5"/>
      <c r="Q52" s="6"/>
      <c r="R52" s="6"/>
      <c r="S52" s="6"/>
      <c r="T52" s="4"/>
      <c r="U52" s="7"/>
      <c r="V52" s="7"/>
      <c r="W52" s="440" t="str">
        <f>IF(データ!$M$104=0," ",データ!$M$104)</f>
        <v xml:space="preserve"> </v>
      </c>
      <c r="X52" s="440"/>
      <c r="Y52" s="440"/>
      <c r="Z52" s="440"/>
      <c r="AA52" s="440"/>
      <c r="AB52" s="440"/>
      <c r="AC52" s="440"/>
      <c r="AD52" s="440"/>
      <c r="AE52" s="440"/>
      <c r="AF52" s="440"/>
    </row>
    <row r="53" spans="1:32">
      <c r="A53" s="450" t="str">
        <f>IF(データ!AA91=0," ",ASC(データ!AA91))</f>
        <v xml:space="preserve"> </v>
      </c>
      <c r="B53" s="450"/>
      <c r="C53" s="450"/>
      <c r="D53" s="450"/>
      <c r="E53" s="450"/>
      <c r="F53" s="450"/>
      <c r="G53" s="450"/>
      <c r="H53" s="450"/>
      <c r="I53" s="450"/>
      <c r="J53" s="450"/>
      <c r="K53" s="6"/>
      <c r="L53" s="6"/>
      <c r="M53" s="6"/>
      <c r="N53" s="6"/>
      <c r="O53" s="6"/>
      <c r="P53" s="6"/>
      <c r="Q53" s="6"/>
      <c r="R53" s="6"/>
      <c r="S53" s="6"/>
      <c r="T53" s="6"/>
      <c r="U53" s="6"/>
      <c r="V53" s="6"/>
      <c r="W53" s="6"/>
      <c r="X53" s="6"/>
      <c r="Y53" s="6"/>
      <c r="Z53" s="6"/>
      <c r="AA53" s="6"/>
      <c r="AB53" s="6"/>
      <c r="AC53" s="5"/>
      <c r="AD53" s="6"/>
      <c r="AE53" s="6"/>
      <c r="AF53" s="5"/>
    </row>
    <row r="54" spans="1:32">
      <c r="A54" s="450"/>
      <c r="B54" s="450"/>
      <c r="C54" s="450"/>
      <c r="D54" s="450"/>
      <c r="E54" s="450"/>
      <c r="F54" s="450"/>
      <c r="G54" s="450"/>
      <c r="H54" s="450"/>
      <c r="I54" s="450"/>
      <c r="J54" s="450"/>
      <c r="K54" s="6"/>
      <c r="L54" s="6"/>
      <c r="M54" s="6"/>
      <c r="N54" s="6"/>
      <c r="O54" s="6"/>
      <c r="P54" s="6"/>
      <c r="Q54" s="6"/>
      <c r="R54" s="6"/>
      <c r="S54" s="6"/>
      <c r="T54" s="6"/>
      <c r="U54" s="6"/>
      <c r="V54" s="6"/>
      <c r="W54" s="6"/>
      <c r="X54" s="6"/>
      <c r="Y54" s="6"/>
      <c r="Z54" s="6"/>
      <c r="AA54" s="6"/>
      <c r="AB54" s="6"/>
      <c r="AC54" s="6"/>
      <c r="AD54" s="6"/>
      <c r="AE54" s="6"/>
      <c r="AF54" s="6"/>
    </row>
    <row r="55" spans="1:32">
      <c r="A55" s="450" t="str">
        <f>IF(データ!J91=0," ",ASC(データ!J91)&amp;" 様")</f>
        <v>有限会社 大東自動車整備工場 様</v>
      </c>
      <c r="B55" s="450"/>
      <c r="C55" s="450"/>
      <c r="D55" s="450"/>
      <c r="E55" s="450"/>
      <c r="F55" s="450"/>
      <c r="G55" s="450"/>
      <c r="H55" s="450"/>
      <c r="I55" s="450"/>
      <c r="J55" s="450"/>
      <c r="K55" s="450"/>
      <c r="L55" s="450"/>
      <c r="M55" s="450"/>
      <c r="N55" s="4"/>
      <c r="O55" s="6"/>
      <c r="P55" s="6"/>
      <c r="Q55" s="6"/>
      <c r="R55" s="6"/>
      <c r="S55" s="6"/>
      <c r="T55" s="6"/>
      <c r="U55" s="6"/>
      <c r="V55" s="6"/>
      <c r="W55" s="6"/>
      <c r="X55" s="6"/>
      <c r="Y55" s="6"/>
      <c r="Z55" s="6"/>
      <c r="AA55" s="6"/>
      <c r="AB55" s="6"/>
      <c r="AC55" s="6"/>
      <c r="AD55" s="6"/>
      <c r="AE55" s="6"/>
      <c r="AF55" s="6"/>
    </row>
    <row r="56" spans="1:32">
      <c r="A56" s="450"/>
      <c r="B56" s="450"/>
      <c r="C56" s="450"/>
      <c r="D56" s="450"/>
      <c r="E56" s="450"/>
      <c r="F56" s="450"/>
      <c r="G56" s="450"/>
      <c r="H56" s="450"/>
      <c r="I56" s="450"/>
      <c r="J56" s="450"/>
      <c r="K56" s="450"/>
      <c r="L56" s="450"/>
      <c r="M56" s="450"/>
      <c r="N56" s="6"/>
      <c r="O56" s="6"/>
      <c r="P56" s="6"/>
      <c r="Q56" s="6"/>
      <c r="R56" s="6"/>
      <c r="S56" s="6"/>
      <c r="T56" s="6"/>
      <c r="U56" s="6"/>
      <c r="V56" s="6"/>
      <c r="W56" s="6"/>
      <c r="X56" s="6"/>
      <c r="Y56" s="6"/>
      <c r="Z56" s="6"/>
      <c r="AA56" s="6"/>
      <c r="AB56" s="6"/>
      <c r="AC56" s="6"/>
      <c r="AD56" s="6"/>
      <c r="AE56" s="6"/>
      <c r="AF56" s="6"/>
    </row>
    <row r="57" spans="1:32">
      <c r="A57" s="8"/>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row>
    <row r="58" spans="1:32">
      <c r="A58" s="8"/>
      <c r="B58" s="9"/>
      <c r="C58" s="9"/>
      <c r="D58" s="9"/>
      <c r="E58" s="9"/>
      <c r="F58" s="9"/>
      <c r="G58" s="9"/>
      <c r="H58" s="9"/>
      <c r="I58" s="9"/>
      <c r="J58" s="9"/>
      <c r="K58" s="9"/>
      <c r="L58" s="9"/>
      <c r="M58" s="9"/>
      <c r="N58" s="9"/>
      <c r="O58" s="9"/>
      <c r="P58" s="9"/>
      <c r="Q58" s="9"/>
      <c r="R58" s="9"/>
      <c r="S58" s="9"/>
      <c r="T58" s="59"/>
      <c r="U58" s="59"/>
      <c r="V58" s="59"/>
      <c r="W58" s="451" t="s">
        <v>352</v>
      </c>
      <c r="X58" s="451"/>
      <c r="Y58" s="451"/>
      <c r="Z58" s="451"/>
      <c r="AA58" s="451"/>
      <c r="AB58" s="451"/>
      <c r="AC58" s="451"/>
      <c r="AD58" s="451"/>
      <c r="AE58" s="451"/>
      <c r="AF58" s="451"/>
    </row>
    <row r="59" spans="1:32">
      <c r="A59" s="8"/>
      <c r="B59" s="6"/>
      <c r="C59" s="6"/>
      <c r="D59" s="6"/>
      <c r="E59" s="6"/>
      <c r="F59" s="6"/>
      <c r="G59" s="6"/>
      <c r="H59" s="6"/>
      <c r="I59" s="6"/>
      <c r="J59" s="6"/>
      <c r="K59" s="6"/>
      <c r="L59" s="6"/>
      <c r="M59" s="6"/>
      <c r="N59" s="6"/>
      <c r="O59" s="6"/>
      <c r="P59" s="6"/>
      <c r="Q59" s="6"/>
      <c r="R59" s="6"/>
      <c r="S59" s="6"/>
      <c r="T59" s="2"/>
      <c r="U59" s="2"/>
      <c r="V59" s="2"/>
      <c r="W59" s="437" t="str">
        <f>IF(データ!$M$23=0,"","("&amp;データ!$M$23&amp;")")</f>
        <v>(政策企画部　うんなん暮らし推進課　交通政策室)</v>
      </c>
      <c r="X59" s="437"/>
      <c r="Y59" s="437"/>
      <c r="Z59" s="437"/>
      <c r="AA59" s="437"/>
      <c r="AB59" s="437"/>
      <c r="AC59" s="437"/>
      <c r="AD59" s="437"/>
      <c r="AE59" s="437"/>
      <c r="AF59" s="437"/>
    </row>
    <row r="60" spans="1:32">
      <c r="A60" s="8"/>
      <c r="B60" s="6"/>
      <c r="C60" s="6"/>
      <c r="D60" s="6"/>
      <c r="E60" s="6"/>
      <c r="F60" s="6"/>
      <c r="G60" s="6"/>
      <c r="H60" s="6"/>
      <c r="I60" s="6"/>
      <c r="J60" s="6"/>
      <c r="K60" s="6"/>
      <c r="L60" s="6"/>
      <c r="M60" s="6"/>
      <c r="N60" s="6"/>
      <c r="O60" s="6"/>
      <c r="P60" s="6"/>
      <c r="Q60" s="6"/>
      <c r="R60" s="6"/>
      <c r="S60" s="6"/>
      <c r="T60" s="6"/>
      <c r="U60" s="6"/>
      <c r="V60" s="6"/>
      <c r="W60" s="6"/>
      <c r="X60" s="6"/>
      <c r="Y60" s="6"/>
      <c r="Z60" s="6"/>
      <c r="AA60" s="6"/>
      <c r="AB60" s="8"/>
      <c r="AC60" s="6"/>
      <c r="AD60" s="6"/>
      <c r="AE60" s="6"/>
      <c r="AF60" s="6"/>
    </row>
    <row r="61" spans="1:32">
      <c r="A61" s="447" t="str">
        <f>$A$11</f>
        <v>指名通知書</v>
      </c>
      <c r="B61" s="447"/>
      <c r="C61" s="447"/>
      <c r="D61" s="447"/>
      <c r="E61" s="447"/>
      <c r="F61" s="447"/>
      <c r="G61" s="447"/>
      <c r="H61" s="447"/>
      <c r="I61" s="447"/>
      <c r="J61" s="447"/>
      <c r="K61" s="447"/>
      <c r="L61" s="447"/>
      <c r="M61" s="447"/>
      <c r="N61" s="447"/>
      <c r="O61" s="447"/>
      <c r="P61" s="447"/>
      <c r="Q61" s="447"/>
      <c r="R61" s="447"/>
      <c r="S61" s="447"/>
      <c r="T61" s="447"/>
      <c r="U61" s="447"/>
      <c r="V61" s="447"/>
      <c r="W61" s="447"/>
      <c r="X61" s="447"/>
      <c r="Y61" s="447"/>
      <c r="Z61" s="447"/>
      <c r="AA61" s="447"/>
      <c r="AB61" s="447"/>
      <c r="AC61" s="447"/>
      <c r="AD61" s="447"/>
      <c r="AE61" s="447"/>
      <c r="AF61" s="447"/>
    </row>
    <row r="62" spans="1:32">
      <c r="A62" s="447"/>
      <c r="B62" s="447"/>
      <c r="C62" s="447"/>
      <c r="D62" s="447"/>
      <c r="E62" s="447"/>
      <c r="F62" s="447"/>
      <c r="G62" s="447"/>
      <c r="H62" s="447"/>
      <c r="I62" s="447"/>
      <c r="J62" s="447"/>
      <c r="K62" s="447"/>
      <c r="L62" s="447"/>
      <c r="M62" s="447"/>
      <c r="N62" s="447"/>
      <c r="O62" s="447"/>
      <c r="P62" s="447"/>
      <c r="Q62" s="447"/>
      <c r="R62" s="447"/>
      <c r="S62" s="447"/>
      <c r="T62" s="447"/>
      <c r="U62" s="447"/>
      <c r="V62" s="447"/>
      <c r="W62" s="447"/>
      <c r="X62" s="447"/>
      <c r="Y62" s="447"/>
      <c r="Z62" s="447"/>
      <c r="AA62" s="447"/>
      <c r="AB62" s="447"/>
      <c r="AC62" s="447"/>
      <c r="AD62" s="447"/>
      <c r="AE62" s="447"/>
      <c r="AF62" s="447"/>
    </row>
    <row r="63" spans="1:32">
      <c r="A63" s="448" t="s">
        <v>121</v>
      </c>
      <c r="B63" s="448"/>
      <c r="C63" s="448"/>
      <c r="D63" s="448"/>
      <c r="E63" s="448"/>
      <c r="F63" s="448"/>
      <c r="G63" s="448"/>
      <c r="H63" s="448"/>
      <c r="I63" s="448"/>
      <c r="J63" s="448"/>
      <c r="K63" s="448"/>
      <c r="L63" s="448"/>
      <c r="M63" s="448"/>
      <c r="N63" s="448"/>
      <c r="O63" s="448"/>
      <c r="P63" s="448"/>
      <c r="Q63" s="448"/>
      <c r="R63" s="448"/>
      <c r="S63" s="448"/>
      <c r="T63" s="448"/>
      <c r="U63" s="448"/>
      <c r="V63" s="448"/>
      <c r="W63" s="448"/>
      <c r="X63" s="448"/>
      <c r="Y63" s="448"/>
      <c r="Z63" s="448"/>
      <c r="AA63" s="448"/>
      <c r="AB63" s="448"/>
      <c r="AC63" s="448"/>
      <c r="AD63" s="448"/>
      <c r="AE63" s="448"/>
      <c r="AF63" s="448"/>
    </row>
    <row r="64" spans="1:32">
      <c r="A64" s="449"/>
      <c r="B64" s="449"/>
      <c r="C64" s="449"/>
      <c r="D64" s="449"/>
      <c r="E64" s="449"/>
      <c r="F64" s="449"/>
      <c r="G64" s="449"/>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row>
    <row r="65" spans="1:32">
      <c r="A65" s="436" t="s">
        <v>15</v>
      </c>
      <c r="B65" s="436"/>
      <c r="C65" s="436"/>
      <c r="D65" s="436"/>
      <c r="E65" s="436"/>
      <c r="F65" s="436"/>
      <c r="G65" s="436"/>
      <c r="H65" s="436"/>
      <c r="I65" s="288" t="str">
        <f>IF(データ!$M$25=0," ",データ!$M$25)</f>
        <v>雲南市民バス（２９人乗り４WD）更新事業</v>
      </c>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90"/>
    </row>
    <row r="66" spans="1:32">
      <c r="A66" s="436" t="s">
        <v>129</v>
      </c>
      <c r="B66" s="436"/>
      <c r="C66" s="436"/>
      <c r="D66" s="436"/>
      <c r="E66" s="436"/>
      <c r="F66" s="436"/>
      <c r="G66" s="436"/>
      <c r="H66" s="436"/>
      <c r="I66" s="288" t="str">
        <f>IF(データ!$M$26=0," ",データ!$M$26)</f>
        <v>雲南市木次町里方</v>
      </c>
      <c r="J66" s="289"/>
      <c r="K66" s="289"/>
      <c r="L66" s="289"/>
      <c r="M66" s="289"/>
      <c r="N66" s="289"/>
      <c r="O66" s="289"/>
      <c r="P66" s="289"/>
      <c r="Q66" s="289"/>
      <c r="R66" s="289"/>
      <c r="S66" s="289"/>
      <c r="T66" s="289"/>
      <c r="U66" s="289"/>
      <c r="V66" s="289"/>
      <c r="W66" s="289"/>
      <c r="X66" s="289"/>
      <c r="Y66" s="289"/>
      <c r="Z66" s="289"/>
      <c r="AA66" s="289"/>
      <c r="AB66" s="289"/>
      <c r="AC66" s="289"/>
      <c r="AD66" s="289"/>
      <c r="AE66" s="289"/>
      <c r="AF66" s="290"/>
    </row>
    <row r="67" spans="1:32">
      <c r="A67" s="444" t="s">
        <v>84</v>
      </c>
      <c r="B67" s="445"/>
      <c r="C67" s="445"/>
      <c r="D67" s="445"/>
      <c r="E67" s="445"/>
      <c r="F67" s="445"/>
      <c r="G67" s="445"/>
      <c r="H67" s="446"/>
      <c r="I67" s="293">
        <f>IF(データ!$M$31=0," ",データ!$M$31)</f>
        <v>45429</v>
      </c>
      <c r="J67" s="292"/>
      <c r="K67" s="292"/>
      <c r="L67" s="292"/>
      <c r="M67" s="292"/>
      <c r="N67" s="292"/>
      <c r="O67" s="292"/>
      <c r="P67" s="292"/>
      <c r="Q67" s="42" t="str">
        <f>IF(S67="","","～")</f>
        <v>～</v>
      </c>
      <c r="R67" s="42"/>
      <c r="S67" s="292">
        <f>IF(データ!$M$32=0," ",データ!$M$32)</f>
        <v>45719</v>
      </c>
      <c r="T67" s="292"/>
      <c r="U67" s="292"/>
      <c r="V67" s="292"/>
      <c r="W67" s="292"/>
      <c r="X67" s="292"/>
      <c r="Y67" s="292"/>
      <c r="Z67" s="292"/>
      <c r="AA67" s="44"/>
      <c r="AB67" s="44"/>
      <c r="AC67" s="44"/>
      <c r="AD67" s="44"/>
      <c r="AE67" s="44"/>
      <c r="AF67" s="45"/>
    </row>
    <row r="68" spans="1:32">
      <c r="A68" s="436" t="s">
        <v>85</v>
      </c>
      <c r="B68" s="436"/>
      <c r="C68" s="436"/>
      <c r="D68" s="436"/>
      <c r="E68" s="436"/>
      <c r="F68" s="436" t="s">
        <v>86</v>
      </c>
      <c r="G68" s="436"/>
      <c r="H68" s="436"/>
      <c r="I68" s="441" t="str">
        <f>IF(データ!$M$35=0," ",データ!$M$35)</f>
        <v>令和6年5月8日（水）から令和6年5月16日（木）</v>
      </c>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3"/>
    </row>
    <row r="69" spans="1:32">
      <c r="A69" s="436"/>
      <c r="B69" s="436"/>
      <c r="C69" s="436"/>
      <c r="D69" s="436"/>
      <c r="E69" s="436"/>
      <c r="F69" s="436" t="s">
        <v>87</v>
      </c>
      <c r="G69" s="436"/>
      <c r="H69" s="436"/>
      <c r="I69" s="288" t="str">
        <f>IF(データ!$M$36=0," ",データ!$M$36)</f>
        <v>ホームページ</v>
      </c>
      <c r="J69" s="289"/>
      <c r="K69" s="289"/>
      <c r="L69" s="289"/>
      <c r="M69" s="289"/>
      <c r="N69" s="289"/>
      <c r="O69" s="289"/>
      <c r="P69" s="289"/>
      <c r="Q69" s="289"/>
      <c r="R69" s="289"/>
      <c r="S69" s="289"/>
      <c r="T69" s="289"/>
      <c r="U69" s="289"/>
      <c r="V69" s="289"/>
      <c r="W69" s="289"/>
      <c r="X69" s="289"/>
      <c r="Y69" s="289"/>
      <c r="Z69" s="289"/>
      <c r="AA69" s="289"/>
      <c r="AB69" s="289"/>
      <c r="AC69" s="289"/>
      <c r="AD69" s="289"/>
      <c r="AE69" s="289"/>
      <c r="AF69" s="290"/>
    </row>
    <row r="70" spans="1:32">
      <c r="A70" s="436" t="s">
        <v>88</v>
      </c>
      <c r="B70" s="436"/>
      <c r="C70" s="436"/>
      <c r="D70" s="436"/>
      <c r="E70" s="436"/>
      <c r="F70" s="436" t="s">
        <v>89</v>
      </c>
      <c r="G70" s="436"/>
      <c r="H70" s="436"/>
      <c r="I70" s="441" t="str">
        <f>IF(データ!$M$37=0," ",データ!$M$37)</f>
        <v>実施しない</v>
      </c>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3"/>
    </row>
    <row r="71" spans="1:32">
      <c r="A71" s="436"/>
      <c r="B71" s="436"/>
      <c r="C71" s="436"/>
      <c r="D71" s="436"/>
      <c r="E71" s="436"/>
      <c r="F71" s="436" t="s">
        <v>87</v>
      </c>
      <c r="G71" s="436"/>
      <c r="H71" s="436"/>
      <c r="I71" s="191" t="str">
        <f>IF(データ!$M$38=0," ",データ!$M$38)</f>
        <v>実施しない</v>
      </c>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row>
    <row r="72" spans="1:32">
      <c r="A72" s="436" t="s">
        <v>90</v>
      </c>
      <c r="B72" s="436"/>
      <c r="C72" s="436"/>
      <c r="D72" s="436"/>
      <c r="E72" s="436"/>
      <c r="F72" s="436"/>
      <c r="G72" s="436"/>
      <c r="H72" s="436"/>
      <c r="I72" s="191" t="str">
        <f>IF(データ!$M$39=0," ",データ!$M$39)</f>
        <v>入札書及び見積明細</v>
      </c>
      <c r="J72" s="191"/>
      <c r="K72" s="191"/>
      <c r="L72" s="191"/>
      <c r="M72" s="191"/>
      <c r="N72" s="191"/>
      <c r="O72" s="191"/>
      <c r="P72" s="191"/>
      <c r="Q72" s="191"/>
      <c r="R72" s="191"/>
      <c r="S72" s="191"/>
      <c r="T72" s="191"/>
      <c r="U72" s="191"/>
      <c r="V72" s="191"/>
      <c r="W72" s="191"/>
      <c r="X72" s="191"/>
      <c r="Y72" s="191"/>
      <c r="Z72" s="191"/>
      <c r="AA72" s="191"/>
      <c r="AB72" s="191"/>
      <c r="AC72" s="191"/>
      <c r="AD72" s="191"/>
      <c r="AE72" s="191"/>
      <c r="AF72" s="191"/>
    </row>
    <row r="73" spans="1:32">
      <c r="A73" s="436" t="s">
        <v>20</v>
      </c>
      <c r="B73" s="436"/>
      <c r="C73" s="436"/>
      <c r="D73" s="436"/>
      <c r="E73" s="436"/>
      <c r="F73" s="436"/>
      <c r="G73" s="436"/>
      <c r="H73" s="436"/>
      <c r="I73" s="191" t="str">
        <f>IF(データ!$M$40=0," ",データ!$M$40)</f>
        <v>実施しない</v>
      </c>
      <c r="J73" s="191"/>
      <c r="K73" s="191"/>
      <c r="L73" s="191"/>
      <c r="M73" s="191"/>
      <c r="N73" s="191"/>
      <c r="O73" s="191"/>
      <c r="P73" s="191"/>
      <c r="Q73" s="191"/>
      <c r="R73" s="191"/>
      <c r="S73" s="191"/>
      <c r="T73" s="191"/>
      <c r="U73" s="191"/>
      <c r="V73" s="191"/>
      <c r="W73" s="191"/>
      <c r="X73" s="191"/>
      <c r="Y73" s="191"/>
      <c r="Z73" s="191"/>
      <c r="AA73" s="191"/>
      <c r="AB73" s="191"/>
      <c r="AC73" s="191"/>
      <c r="AD73" s="191"/>
      <c r="AE73" s="191"/>
      <c r="AF73" s="191"/>
    </row>
    <row r="74" spans="1:32">
      <c r="A74" s="436" t="s">
        <v>91</v>
      </c>
      <c r="B74" s="436"/>
      <c r="C74" s="436"/>
      <c r="D74" s="436"/>
      <c r="E74" s="436"/>
      <c r="F74" s="436" t="s">
        <v>89</v>
      </c>
      <c r="G74" s="436"/>
      <c r="H74" s="436"/>
      <c r="I74" s="293">
        <f>IF(データ!$M$41=0," ",データ!$M$41)</f>
        <v>45429</v>
      </c>
      <c r="J74" s="292"/>
      <c r="K74" s="292"/>
      <c r="L74" s="292"/>
      <c r="M74" s="292"/>
      <c r="N74" s="292"/>
      <c r="O74" s="292"/>
      <c r="P74" s="292"/>
      <c r="Q74" s="367">
        <f>IF(データ!$M$42=0," ",データ!$M$42)</f>
        <v>0.6875</v>
      </c>
      <c r="R74" s="367"/>
      <c r="S74" s="367"/>
      <c r="T74" s="1"/>
      <c r="U74" s="345" t="str">
        <f>IF(データ!$M$33="随意契約","までに提出する","")</f>
        <v/>
      </c>
      <c r="V74" s="345"/>
      <c r="W74" s="345"/>
      <c r="X74" s="345"/>
      <c r="Y74" s="345"/>
      <c r="Z74" s="345"/>
      <c r="AA74" s="345"/>
      <c r="AB74" s="345"/>
      <c r="AC74" s="345"/>
      <c r="AD74" s="345"/>
      <c r="AE74" s="345"/>
      <c r="AF74" s="346"/>
    </row>
    <row r="75" spans="1:32">
      <c r="A75" s="436"/>
      <c r="B75" s="436"/>
      <c r="C75" s="436"/>
      <c r="D75" s="436"/>
      <c r="E75" s="436"/>
      <c r="F75" s="436" t="s">
        <v>87</v>
      </c>
      <c r="G75" s="436"/>
      <c r="H75" s="436"/>
      <c r="I75" s="191" t="str">
        <f>IF(データ!$M$43=0," ",データ!$M$43)</f>
        <v>雲南市役所2階204会議室</v>
      </c>
      <c r="J75" s="191"/>
      <c r="K75" s="191"/>
      <c r="L75" s="191"/>
      <c r="M75" s="191"/>
      <c r="N75" s="191"/>
      <c r="O75" s="191"/>
      <c r="P75" s="191"/>
      <c r="Q75" s="191"/>
      <c r="R75" s="191"/>
      <c r="S75" s="191"/>
      <c r="T75" s="191"/>
      <c r="U75" s="191"/>
      <c r="V75" s="191"/>
      <c r="W75" s="191"/>
      <c r="X75" s="191"/>
      <c r="Y75" s="191"/>
      <c r="Z75" s="191"/>
      <c r="AA75" s="191"/>
      <c r="AB75" s="191"/>
      <c r="AC75" s="191"/>
      <c r="AD75" s="191"/>
      <c r="AE75" s="191"/>
      <c r="AF75" s="191"/>
    </row>
    <row r="76" spans="1:32">
      <c r="A76" s="436"/>
      <c r="B76" s="436"/>
      <c r="C76" s="436"/>
      <c r="D76" s="436"/>
      <c r="E76" s="436"/>
      <c r="F76" s="436" t="s">
        <v>92</v>
      </c>
      <c r="G76" s="436"/>
      <c r="H76" s="436"/>
      <c r="I76" s="191" t="str">
        <f>IF(データ!$M$44=0," ",データ!$M$44)</f>
        <v>3回</v>
      </c>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row>
    <row r="77" spans="1:32">
      <c r="A77" s="436" t="s">
        <v>93</v>
      </c>
      <c r="B77" s="436"/>
      <c r="C77" s="436"/>
      <c r="D77" s="436"/>
      <c r="E77" s="436"/>
      <c r="F77" s="436" t="s">
        <v>89</v>
      </c>
      <c r="G77" s="436"/>
      <c r="H77" s="436"/>
      <c r="I77" s="293">
        <f>IF(データ!$M$45=0," ",データ!$M$45)</f>
        <v>45429</v>
      </c>
      <c r="J77" s="292"/>
      <c r="K77" s="292"/>
      <c r="L77" s="292"/>
      <c r="M77" s="292"/>
      <c r="N77" s="292"/>
      <c r="O77" s="292"/>
      <c r="P77" s="292"/>
      <c r="Q77" s="367">
        <f>IF(データ!$M$46=0," ",データ!$M$46)</f>
        <v>0.6875</v>
      </c>
      <c r="R77" s="367"/>
      <c r="S77" s="367"/>
      <c r="T77" s="1"/>
      <c r="U77" s="345" t="s">
        <v>267</v>
      </c>
      <c r="V77" s="345"/>
      <c r="W77" s="345"/>
      <c r="X77" s="345"/>
      <c r="Y77" s="345"/>
      <c r="Z77" s="345"/>
      <c r="AA77" s="345"/>
      <c r="AB77" s="345"/>
      <c r="AC77" s="345"/>
      <c r="AD77" s="345"/>
      <c r="AE77" s="345"/>
      <c r="AF77" s="346"/>
    </row>
    <row r="78" spans="1:32">
      <c r="A78" s="436"/>
      <c r="B78" s="436"/>
      <c r="C78" s="436"/>
      <c r="D78" s="436"/>
      <c r="E78" s="436"/>
      <c r="F78" s="436" t="s">
        <v>87</v>
      </c>
      <c r="G78" s="436"/>
      <c r="H78" s="436"/>
      <c r="I78" s="191" t="str">
        <f>IF(データ!$M$47=0," ",データ!$M$47)</f>
        <v>雲南市役所2階204会議室</v>
      </c>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row>
    <row r="79" spans="1:32">
      <c r="A79" s="436" t="s">
        <v>27</v>
      </c>
      <c r="B79" s="436"/>
      <c r="C79" s="436"/>
      <c r="D79" s="436"/>
      <c r="E79" s="436"/>
      <c r="F79" s="436"/>
      <c r="G79" s="436"/>
      <c r="H79" s="436"/>
      <c r="I79" s="311" t="str">
        <f>IF(データ!$M$63=0," ",データ!$M$63)</f>
        <v>設けない</v>
      </c>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row>
    <row r="80" spans="1:32">
      <c r="A80" s="436" t="s">
        <v>122</v>
      </c>
      <c r="B80" s="436"/>
      <c r="C80" s="436"/>
      <c r="D80" s="436"/>
      <c r="E80" s="436"/>
      <c r="F80" s="436"/>
      <c r="G80" s="436"/>
      <c r="H80" s="436"/>
      <c r="I8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80" s="483"/>
      <c r="K80" s="483"/>
      <c r="L80" s="483"/>
      <c r="M80" s="483"/>
      <c r="N80" s="483"/>
      <c r="O80" s="483"/>
      <c r="P80" s="483"/>
      <c r="Q80" s="483"/>
      <c r="R80" s="483"/>
      <c r="S80" s="483"/>
      <c r="T80" s="483"/>
      <c r="U80" s="483"/>
      <c r="V80" s="483"/>
      <c r="W80" s="483"/>
      <c r="X80" s="483"/>
      <c r="Y80" s="483"/>
      <c r="Z80" s="483"/>
      <c r="AA80" s="483"/>
      <c r="AB80" s="483"/>
      <c r="AC80" s="483"/>
      <c r="AD80" s="483"/>
      <c r="AE80" s="483"/>
      <c r="AF80" s="483"/>
    </row>
    <row r="81" spans="1:32">
      <c r="A81" s="436"/>
      <c r="B81" s="436"/>
      <c r="C81" s="436"/>
      <c r="D81" s="436"/>
      <c r="E81" s="436"/>
      <c r="F81" s="436"/>
      <c r="G81" s="436"/>
      <c r="H81" s="436"/>
      <c r="I81" s="483"/>
      <c r="J81" s="483"/>
      <c r="K81" s="483"/>
      <c r="L81" s="483"/>
      <c r="M81" s="483"/>
      <c r="N81" s="483"/>
      <c r="O81" s="483"/>
      <c r="P81" s="483"/>
      <c r="Q81" s="483"/>
      <c r="R81" s="483"/>
      <c r="S81" s="483"/>
      <c r="T81" s="483"/>
      <c r="U81" s="483"/>
      <c r="V81" s="483"/>
      <c r="W81" s="483"/>
      <c r="X81" s="483"/>
      <c r="Y81" s="483"/>
      <c r="Z81" s="483"/>
      <c r="AA81" s="483"/>
      <c r="AB81" s="483"/>
      <c r="AC81" s="483"/>
      <c r="AD81" s="483"/>
      <c r="AE81" s="483"/>
      <c r="AF81" s="483"/>
    </row>
    <row r="82" spans="1:32">
      <c r="A82" s="436"/>
      <c r="B82" s="436"/>
      <c r="C82" s="436"/>
      <c r="D82" s="436"/>
      <c r="E82" s="436"/>
      <c r="F82" s="436"/>
      <c r="G82" s="436"/>
      <c r="H82" s="436"/>
      <c r="I82" s="483"/>
      <c r="J82" s="483"/>
      <c r="K82" s="483"/>
      <c r="L82" s="483"/>
      <c r="M82" s="483"/>
      <c r="N82" s="483"/>
      <c r="O82" s="483"/>
      <c r="P82" s="483"/>
      <c r="Q82" s="483"/>
      <c r="R82" s="483"/>
      <c r="S82" s="483"/>
      <c r="T82" s="483"/>
      <c r="U82" s="483"/>
      <c r="V82" s="483"/>
      <c r="W82" s="483"/>
      <c r="X82" s="483"/>
      <c r="Y82" s="483"/>
      <c r="Z82" s="483"/>
      <c r="AA82" s="483"/>
      <c r="AB82" s="483"/>
      <c r="AC82" s="483"/>
      <c r="AD82" s="483"/>
      <c r="AE82" s="483"/>
      <c r="AF82" s="483"/>
    </row>
    <row r="83" spans="1:32">
      <c r="A83" s="436"/>
      <c r="B83" s="436"/>
      <c r="C83" s="436"/>
      <c r="D83" s="436"/>
      <c r="E83" s="436"/>
      <c r="F83" s="436"/>
      <c r="G83" s="436"/>
      <c r="H83" s="436"/>
      <c r="I83" s="483"/>
      <c r="J83" s="483"/>
      <c r="K83" s="483"/>
      <c r="L83" s="483"/>
      <c r="M83" s="483"/>
      <c r="N83" s="483"/>
      <c r="O83" s="483"/>
      <c r="P83" s="483"/>
      <c r="Q83" s="483"/>
      <c r="R83" s="483"/>
      <c r="S83" s="483"/>
      <c r="T83" s="483"/>
      <c r="U83" s="483"/>
      <c r="V83" s="483"/>
      <c r="W83" s="483"/>
      <c r="X83" s="483"/>
      <c r="Y83" s="483"/>
      <c r="Z83" s="483"/>
      <c r="AA83" s="483"/>
      <c r="AB83" s="483"/>
      <c r="AC83" s="483"/>
      <c r="AD83" s="483"/>
      <c r="AE83" s="483"/>
      <c r="AF83" s="483"/>
    </row>
    <row r="84" spans="1:32">
      <c r="A84" s="436"/>
      <c r="B84" s="436"/>
      <c r="C84" s="436"/>
      <c r="D84" s="436"/>
      <c r="E84" s="436"/>
      <c r="F84" s="436"/>
      <c r="G84" s="436"/>
      <c r="H84" s="436"/>
      <c r="I84" s="483"/>
      <c r="J84" s="483"/>
      <c r="K84" s="483"/>
      <c r="L84" s="483"/>
      <c r="M84" s="483"/>
      <c r="N84" s="483"/>
      <c r="O84" s="483"/>
      <c r="P84" s="483"/>
      <c r="Q84" s="483"/>
      <c r="R84" s="483"/>
      <c r="S84" s="483"/>
      <c r="T84" s="483"/>
      <c r="U84" s="483"/>
      <c r="V84" s="483"/>
      <c r="W84" s="483"/>
      <c r="X84" s="483"/>
      <c r="Y84" s="483"/>
      <c r="Z84" s="483"/>
      <c r="AA84" s="483"/>
      <c r="AB84" s="483"/>
      <c r="AC84" s="483"/>
      <c r="AD84" s="483"/>
      <c r="AE84" s="483"/>
      <c r="AF84" s="483"/>
    </row>
    <row r="85" spans="1:32">
      <c r="A85" s="436"/>
      <c r="B85" s="436"/>
      <c r="C85" s="436"/>
      <c r="D85" s="436"/>
      <c r="E85" s="436"/>
      <c r="F85" s="436"/>
      <c r="G85" s="436"/>
      <c r="H85" s="436"/>
      <c r="I85" s="483"/>
      <c r="J85" s="483"/>
      <c r="K85" s="483"/>
      <c r="L85" s="483"/>
      <c r="M85" s="483"/>
      <c r="N85" s="483"/>
      <c r="O85" s="483"/>
      <c r="P85" s="483"/>
      <c r="Q85" s="483"/>
      <c r="R85" s="483"/>
      <c r="S85" s="483"/>
      <c r="T85" s="483"/>
      <c r="U85" s="483"/>
      <c r="V85" s="483"/>
      <c r="W85" s="483"/>
      <c r="X85" s="483"/>
      <c r="Y85" s="483"/>
      <c r="Z85" s="483"/>
      <c r="AA85" s="483"/>
      <c r="AB85" s="483"/>
      <c r="AC85" s="483"/>
      <c r="AD85" s="483"/>
      <c r="AE85" s="483"/>
      <c r="AF85" s="483"/>
    </row>
    <row r="86" spans="1:32">
      <c r="A86" s="436"/>
      <c r="B86" s="436"/>
      <c r="C86" s="436"/>
      <c r="D86" s="436"/>
      <c r="E86" s="436"/>
      <c r="F86" s="436"/>
      <c r="G86" s="436"/>
      <c r="H86" s="436"/>
      <c r="I86" s="483"/>
      <c r="J86" s="483"/>
      <c r="K86" s="483"/>
      <c r="L86" s="483"/>
      <c r="M86" s="483"/>
      <c r="N86" s="483"/>
      <c r="O86" s="483"/>
      <c r="P86" s="483"/>
      <c r="Q86" s="483"/>
      <c r="R86" s="483"/>
      <c r="S86" s="483"/>
      <c r="T86" s="483"/>
      <c r="U86" s="483"/>
      <c r="V86" s="483"/>
      <c r="W86" s="483"/>
      <c r="X86" s="483"/>
      <c r="Y86" s="483"/>
      <c r="Z86" s="483"/>
      <c r="AA86" s="483"/>
      <c r="AB86" s="483"/>
      <c r="AC86" s="483"/>
      <c r="AD86" s="483"/>
      <c r="AE86" s="483"/>
      <c r="AF86" s="483"/>
    </row>
    <row r="87" spans="1:32">
      <c r="A87" s="436"/>
      <c r="B87" s="436"/>
      <c r="C87" s="436"/>
      <c r="D87" s="436"/>
      <c r="E87" s="436"/>
      <c r="F87" s="436"/>
      <c r="G87" s="436"/>
      <c r="H87" s="436"/>
      <c r="I87" s="483"/>
      <c r="J87" s="483"/>
      <c r="K87" s="483"/>
      <c r="L87" s="483"/>
      <c r="M87" s="483"/>
      <c r="N87" s="483"/>
      <c r="O87" s="483"/>
      <c r="P87" s="483"/>
      <c r="Q87" s="483"/>
      <c r="R87" s="483"/>
      <c r="S87" s="483"/>
      <c r="T87" s="483"/>
      <c r="U87" s="483"/>
      <c r="V87" s="483"/>
      <c r="W87" s="483"/>
      <c r="X87" s="483"/>
      <c r="Y87" s="483"/>
      <c r="Z87" s="483"/>
      <c r="AA87" s="483"/>
      <c r="AB87" s="483"/>
      <c r="AC87" s="483"/>
      <c r="AD87" s="483"/>
      <c r="AE87" s="483"/>
      <c r="AF87" s="483"/>
    </row>
    <row r="88" spans="1:32">
      <c r="A88" s="436"/>
      <c r="B88" s="436"/>
      <c r="C88" s="436"/>
      <c r="D88" s="436"/>
      <c r="E88" s="436"/>
      <c r="F88" s="436"/>
      <c r="G88" s="436"/>
      <c r="H88" s="436"/>
      <c r="I88" s="483"/>
      <c r="J88" s="483"/>
      <c r="K88" s="483"/>
      <c r="L88" s="483"/>
      <c r="M88" s="483"/>
      <c r="N88" s="483"/>
      <c r="O88" s="483"/>
      <c r="P88" s="483"/>
      <c r="Q88" s="483"/>
      <c r="R88" s="483"/>
      <c r="S88" s="483"/>
      <c r="T88" s="483"/>
      <c r="U88" s="483"/>
      <c r="V88" s="483"/>
      <c r="W88" s="483"/>
      <c r="X88" s="483"/>
      <c r="Y88" s="483"/>
      <c r="Z88" s="483"/>
      <c r="AA88" s="483"/>
      <c r="AB88" s="483"/>
      <c r="AC88" s="483"/>
      <c r="AD88" s="483"/>
      <c r="AE88" s="483"/>
      <c r="AF88" s="483"/>
    </row>
    <row r="89" spans="1:32">
      <c r="A89" s="436"/>
      <c r="B89" s="436"/>
      <c r="C89" s="436"/>
      <c r="D89" s="436"/>
      <c r="E89" s="436"/>
      <c r="F89" s="436"/>
      <c r="G89" s="436"/>
      <c r="H89" s="436"/>
      <c r="I89" s="483"/>
      <c r="J89" s="483"/>
      <c r="K89" s="483"/>
      <c r="L89" s="483"/>
      <c r="M89" s="483"/>
      <c r="N89" s="483"/>
      <c r="O89" s="483"/>
      <c r="P89" s="483"/>
      <c r="Q89" s="483"/>
      <c r="R89" s="483"/>
      <c r="S89" s="483"/>
      <c r="T89" s="483"/>
      <c r="U89" s="483"/>
      <c r="V89" s="483"/>
      <c r="W89" s="483"/>
      <c r="X89" s="483"/>
      <c r="Y89" s="483"/>
      <c r="Z89" s="483"/>
      <c r="AA89" s="483"/>
      <c r="AB89" s="483"/>
      <c r="AC89" s="483"/>
      <c r="AD89" s="483"/>
      <c r="AE89" s="483"/>
      <c r="AF89" s="483"/>
    </row>
    <row r="90" spans="1:32">
      <c r="A90" s="436"/>
      <c r="B90" s="436"/>
      <c r="C90" s="436"/>
      <c r="D90" s="436"/>
      <c r="E90" s="436"/>
      <c r="F90" s="436"/>
      <c r="G90" s="436"/>
      <c r="H90" s="436"/>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row>
    <row r="91" spans="1:32">
      <c r="A91" s="436"/>
      <c r="B91" s="436"/>
      <c r="C91" s="436"/>
      <c r="D91" s="436"/>
      <c r="E91" s="436"/>
      <c r="F91" s="436"/>
      <c r="G91" s="436"/>
      <c r="H91" s="436"/>
      <c r="I91" s="483"/>
      <c r="J91" s="483"/>
      <c r="K91" s="483"/>
      <c r="L91" s="483"/>
      <c r="M91" s="483"/>
      <c r="N91" s="483"/>
      <c r="O91" s="483"/>
      <c r="P91" s="483"/>
      <c r="Q91" s="483"/>
      <c r="R91" s="483"/>
      <c r="S91" s="483"/>
      <c r="T91" s="483"/>
      <c r="U91" s="483"/>
      <c r="V91" s="483"/>
      <c r="W91" s="483"/>
      <c r="X91" s="483"/>
      <c r="Y91" s="483"/>
      <c r="Z91" s="483"/>
      <c r="AA91" s="483"/>
      <c r="AB91" s="483"/>
      <c r="AC91" s="483"/>
      <c r="AD91" s="483"/>
      <c r="AE91" s="483"/>
      <c r="AF91" s="483"/>
    </row>
    <row r="92" spans="1:32">
      <c r="A92" s="452" t="s">
        <v>123</v>
      </c>
      <c r="B92" s="453"/>
      <c r="C92" s="453"/>
      <c r="D92" s="453"/>
      <c r="E92" s="453"/>
      <c r="F92" s="453"/>
      <c r="G92" s="454"/>
      <c r="H92" s="455"/>
      <c r="I92" s="463" t="s">
        <v>130</v>
      </c>
      <c r="J92" s="464"/>
      <c r="K92" s="464"/>
      <c r="L92" s="464"/>
      <c r="M92" s="464"/>
      <c r="N92" s="464"/>
      <c r="O92" s="464"/>
      <c r="P92" s="464"/>
      <c r="Q92" s="464"/>
      <c r="R92" s="464"/>
      <c r="S92" s="464"/>
      <c r="T92" s="464"/>
      <c r="U92" s="464"/>
      <c r="V92" s="464"/>
      <c r="W92" s="464"/>
      <c r="X92" s="464"/>
      <c r="Y92" s="464"/>
      <c r="Z92" s="464"/>
      <c r="AA92" s="464"/>
      <c r="AB92" s="464"/>
      <c r="AC92" s="464"/>
      <c r="AD92" s="464"/>
      <c r="AE92" s="464"/>
      <c r="AF92" s="465"/>
    </row>
    <row r="93" spans="1:32">
      <c r="A93" s="456"/>
      <c r="B93" s="451"/>
      <c r="C93" s="451"/>
      <c r="D93" s="451"/>
      <c r="E93" s="451"/>
      <c r="F93" s="451"/>
      <c r="G93" s="457"/>
      <c r="H93" s="458"/>
      <c r="I93" s="466"/>
      <c r="J93" s="467"/>
      <c r="K93" s="467"/>
      <c r="L93" s="467"/>
      <c r="M93" s="467"/>
      <c r="N93" s="467"/>
      <c r="O93" s="467"/>
      <c r="P93" s="467"/>
      <c r="Q93" s="467"/>
      <c r="R93" s="467"/>
      <c r="S93" s="467"/>
      <c r="T93" s="467"/>
      <c r="U93" s="467"/>
      <c r="V93" s="467"/>
      <c r="W93" s="467"/>
      <c r="X93" s="467"/>
      <c r="Y93" s="467"/>
      <c r="Z93" s="467"/>
      <c r="AA93" s="467"/>
      <c r="AB93" s="467"/>
      <c r="AC93" s="467"/>
      <c r="AD93" s="467"/>
      <c r="AE93" s="467"/>
      <c r="AF93" s="468"/>
    </row>
    <row r="94" spans="1:32">
      <c r="A94" s="459"/>
      <c r="B94" s="460"/>
      <c r="C94" s="460"/>
      <c r="D94" s="460"/>
      <c r="E94" s="460"/>
      <c r="F94" s="460"/>
      <c r="G94" s="461"/>
      <c r="H94" s="462"/>
      <c r="I94" s="469"/>
      <c r="J94" s="470"/>
      <c r="K94" s="470"/>
      <c r="L94" s="470"/>
      <c r="M94" s="470"/>
      <c r="N94" s="470"/>
      <c r="O94" s="470"/>
      <c r="P94" s="470"/>
      <c r="Q94" s="470"/>
      <c r="R94" s="470"/>
      <c r="S94" s="470"/>
      <c r="T94" s="470"/>
      <c r="U94" s="470"/>
      <c r="V94" s="470"/>
      <c r="W94" s="470"/>
      <c r="X94" s="470"/>
      <c r="Y94" s="470"/>
      <c r="Z94" s="470"/>
      <c r="AA94" s="470"/>
      <c r="AB94" s="470"/>
      <c r="AC94" s="470"/>
      <c r="AD94" s="470"/>
      <c r="AE94" s="470"/>
      <c r="AF94" s="471"/>
    </row>
    <row r="95" spans="1:32">
      <c r="A95" s="452" t="s">
        <v>124</v>
      </c>
      <c r="B95" s="453"/>
      <c r="C95" s="453"/>
      <c r="D95" s="453"/>
      <c r="E95" s="453"/>
      <c r="F95" s="453"/>
      <c r="G95" s="453"/>
      <c r="H95" s="472"/>
      <c r="I95" s="475" t="str">
        <f>IF(データ!$M$108=0," ",データ!$M$108)</f>
        <v xml:space="preserve"> </v>
      </c>
      <c r="J95" s="476"/>
      <c r="K95" s="476"/>
      <c r="L95" s="476"/>
      <c r="M95" s="476"/>
      <c r="N95" s="476"/>
      <c r="O95" s="476"/>
      <c r="P95" s="476"/>
      <c r="Q95" s="476"/>
      <c r="R95" s="476"/>
      <c r="S95" s="476"/>
      <c r="T95" s="476"/>
      <c r="U95" s="476"/>
      <c r="V95" s="476"/>
      <c r="W95" s="476"/>
      <c r="X95" s="476"/>
      <c r="Y95" s="476"/>
      <c r="Z95" s="476"/>
      <c r="AA95" s="476"/>
      <c r="AB95" s="476"/>
      <c r="AC95" s="476"/>
      <c r="AD95" s="476"/>
      <c r="AE95" s="476"/>
      <c r="AF95" s="477"/>
    </row>
    <row r="96" spans="1:32">
      <c r="A96" s="456"/>
      <c r="B96" s="451"/>
      <c r="C96" s="451"/>
      <c r="D96" s="451"/>
      <c r="E96" s="451"/>
      <c r="F96" s="451"/>
      <c r="G96" s="451"/>
      <c r="H96" s="473"/>
      <c r="I96" s="478"/>
      <c r="J96" s="448"/>
      <c r="K96" s="448"/>
      <c r="L96" s="448"/>
      <c r="M96" s="448"/>
      <c r="N96" s="448"/>
      <c r="O96" s="448"/>
      <c r="P96" s="448"/>
      <c r="Q96" s="448"/>
      <c r="R96" s="448"/>
      <c r="S96" s="448"/>
      <c r="T96" s="448"/>
      <c r="U96" s="448"/>
      <c r="V96" s="448"/>
      <c r="W96" s="448"/>
      <c r="X96" s="448"/>
      <c r="Y96" s="448"/>
      <c r="Z96" s="448"/>
      <c r="AA96" s="448"/>
      <c r="AB96" s="448"/>
      <c r="AC96" s="448"/>
      <c r="AD96" s="448"/>
      <c r="AE96" s="448"/>
      <c r="AF96" s="479"/>
    </row>
    <row r="97" spans="1:32">
      <c r="A97" s="456"/>
      <c r="B97" s="451"/>
      <c r="C97" s="451"/>
      <c r="D97" s="451"/>
      <c r="E97" s="451"/>
      <c r="F97" s="451"/>
      <c r="G97" s="451"/>
      <c r="H97" s="473"/>
      <c r="I97" s="478"/>
      <c r="J97" s="448"/>
      <c r="K97" s="448"/>
      <c r="L97" s="448"/>
      <c r="M97" s="448"/>
      <c r="N97" s="448"/>
      <c r="O97" s="448"/>
      <c r="P97" s="448"/>
      <c r="Q97" s="448"/>
      <c r="R97" s="448"/>
      <c r="S97" s="448"/>
      <c r="T97" s="448"/>
      <c r="U97" s="448"/>
      <c r="V97" s="448"/>
      <c r="W97" s="448"/>
      <c r="X97" s="448"/>
      <c r="Y97" s="448"/>
      <c r="Z97" s="448"/>
      <c r="AA97" s="448"/>
      <c r="AB97" s="448"/>
      <c r="AC97" s="448"/>
      <c r="AD97" s="448"/>
      <c r="AE97" s="448"/>
      <c r="AF97" s="479"/>
    </row>
    <row r="98" spans="1:32">
      <c r="A98" s="456"/>
      <c r="B98" s="451"/>
      <c r="C98" s="451"/>
      <c r="D98" s="451"/>
      <c r="E98" s="451"/>
      <c r="F98" s="451"/>
      <c r="G98" s="451"/>
      <c r="H98" s="473"/>
      <c r="I98" s="478"/>
      <c r="J98" s="448"/>
      <c r="K98" s="448"/>
      <c r="L98" s="448"/>
      <c r="M98" s="448"/>
      <c r="N98" s="448"/>
      <c r="O98" s="448"/>
      <c r="P98" s="448"/>
      <c r="Q98" s="448"/>
      <c r="R98" s="448"/>
      <c r="S98" s="448"/>
      <c r="T98" s="448"/>
      <c r="U98" s="448"/>
      <c r="V98" s="448"/>
      <c r="W98" s="448"/>
      <c r="X98" s="448"/>
      <c r="Y98" s="448"/>
      <c r="Z98" s="448"/>
      <c r="AA98" s="448"/>
      <c r="AB98" s="448"/>
      <c r="AC98" s="448"/>
      <c r="AD98" s="448"/>
      <c r="AE98" s="448"/>
      <c r="AF98" s="479"/>
    </row>
    <row r="99" spans="1:32">
      <c r="A99" s="456"/>
      <c r="B99" s="451"/>
      <c r="C99" s="451"/>
      <c r="D99" s="451"/>
      <c r="E99" s="451"/>
      <c r="F99" s="451"/>
      <c r="G99" s="451"/>
      <c r="H99" s="473"/>
      <c r="I99" s="478"/>
      <c r="J99" s="448"/>
      <c r="K99" s="448"/>
      <c r="L99" s="448"/>
      <c r="M99" s="448"/>
      <c r="N99" s="448"/>
      <c r="O99" s="448"/>
      <c r="P99" s="448"/>
      <c r="Q99" s="448"/>
      <c r="R99" s="448"/>
      <c r="S99" s="448"/>
      <c r="T99" s="448"/>
      <c r="U99" s="448"/>
      <c r="V99" s="448"/>
      <c r="W99" s="448"/>
      <c r="X99" s="448"/>
      <c r="Y99" s="448"/>
      <c r="Z99" s="448"/>
      <c r="AA99" s="448"/>
      <c r="AB99" s="448"/>
      <c r="AC99" s="448"/>
      <c r="AD99" s="448"/>
      <c r="AE99" s="448"/>
      <c r="AF99" s="479"/>
    </row>
    <row r="100" spans="1:32">
      <c r="A100" s="459"/>
      <c r="B100" s="460"/>
      <c r="C100" s="460"/>
      <c r="D100" s="460"/>
      <c r="E100" s="460"/>
      <c r="F100" s="460"/>
      <c r="G100" s="460"/>
      <c r="H100" s="474"/>
      <c r="I100" s="480"/>
      <c r="J100" s="481"/>
      <c r="K100" s="481"/>
      <c r="L100" s="481"/>
      <c r="M100" s="481"/>
      <c r="N100" s="481"/>
      <c r="O100" s="481"/>
      <c r="P100" s="481"/>
      <c r="Q100" s="481"/>
      <c r="R100" s="481"/>
      <c r="S100" s="481"/>
      <c r="T100" s="481"/>
      <c r="U100" s="481"/>
      <c r="V100" s="481"/>
      <c r="W100" s="481"/>
      <c r="X100" s="481"/>
      <c r="Y100" s="481"/>
      <c r="Z100" s="481"/>
      <c r="AA100" s="481"/>
      <c r="AB100" s="481"/>
      <c r="AC100" s="481"/>
      <c r="AD100" s="481"/>
      <c r="AE100" s="481"/>
      <c r="AF100" s="482"/>
    </row>
    <row r="101" spans="1:32">
      <c r="A101" s="5"/>
      <c r="B101" s="5"/>
      <c r="C101" s="6"/>
      <c r="D101" s="6"/>
      <c r="E101" s="6"/>
      <c r="F101" s="6"/>
      <c r="G101" s="6"/>
      <c r="H101" s="5"/>
      <c r="I101" s="5"/>
      <c r="J101" s="6"/>
      <c r="K101" s="6"/>
      <c r="L101" s="6"/>
      <c r="M101" s="6"/>
      <c r="N101" s="6"/>
      <c r="O101" s="5"/>
      <c r="P101" s="5"/>
      <c r="Q101" s="6"/>
      <c r="R101" s="6"/>
      <c r="S101" s="6"/>
      <c r="T101" s="4"/>
      <c r="U101" s="6"/>
      <c r="V101" s="6"/>
      <c r="W101" s="438" t="str">
        <f>IF(データ!$M$103=0," ",データ!$M$103)</f>
        <v xml:space="preserve"> </v>
      </c>
      <c r="X101" s="438"/>
      <c r="Y101" s="438"/>
      <c r="Z101" s="438"/>
      <c r="AA101" s="438"/>
      <c r="AB101" s="438"/>
      <c r="AC101" s="438"/>
      <c r="AD101" s="438"/>
      <c r="AE101" s="438"/>
      <c r="AF101" s="438"/>
    </row>
    <row r="102" spans="1:32">
      <c r="A102" s="439"/>
      <c r="B102" s="439"/>
      <c r="C102" s="439"/>
      <c r="D102" s="439"/>
      <c r="E102" s="439"/>
      <c r="F102" s="439"/>
      <c r="G102" s="439"/>
      <c r="H102" s="439"/>
      <c r="I102" s="439"/>
      <c r="J102" s="439"/>
      <c r="K102" s="6"/>
      <c r="L102" s="6"/>
      <c r="M102" s="6"/>
      <c r="N102" s="6"/>
      <c r="O102" s="5"/>
      <c r="P102" s="5"/>
      <c r="Q102" s="6"/>
      <c r="R102" s="6"/>
      <c r="S102" s="6"/>
      <c r="T102" s="4"/>
      <c r="U102" s="7"/>
      <c r="V102" s="7"/>
      <c r="W102" s="440" t="str">
        <f>IF(データ!$M$104=0," ",データ!$M$104)</f>
        <v xml:space="preserve"> </v>
      </c>
      <c r="X102" s="440"/>
      <c r="Y102" s="440"/>
      <c r="Z102" s="440"/>
      <c r="AA102" s="440"/>
      <c r="AB102" s="440"/>
      <c r="AC102" s="440"/>
      <c r="AD102" s="440"/>
      <c r="AE102" s="440"/>
      <c r="AF102" s="440"/>
    </row>
    <row r="103" spans="1:32">
      <c r="A103" s="450" t="str">
        <f>IF(データ!AA92=0," ",ASC(データ!AA92))</f>
        <v xml:space="preserve"> </v>
      </c>
      <c r="B103" s="450"/>
      <c r="C103" s="450"/>
      <c r="D103" s="450"/>
      <c r="E103" s="450"/>
      <c r="F103" s="450"/>
      <c r="G103" s="450"/>
      <c r="H103" s="450"/>
      <c r="I103" s="450"/>
      <c r="J103" s="450"/>
      <c r="K103" s="6"/>
      <c r="L103" s="6"/>
      <c r="M103" s="6"/>
      <c r="N103" s="6"/>
      <c r="O103" s="6"/>
      <c r="P103" s="6"/>
      <c r="Q103" s="6"/>
      <c r="R103" s="6"/>
      <c r="S103" s="6"/>
      <c r="T103" s="6"/>
      <c r="U103" s="6"/>
      <c r="V103" s="6"/>
      <c r="W103" s="6"/>
      <c r="X103" s="6"/>
      <c r="Y103" s="6"/>
      <c r="Z103" s="6"/>
      <c r="AA103" s="6"/>
      <c r="AB103" s="6"/>
      <c r="AC103" s="5"/>
      <c r="AD103" s="6"/>
      <c r="AE103" s="6"/>
      <c r="AF103" s="5"/>
    </row>
    <row r="104" spans="1:32">
      <c r="A104" s="450"/>
      <c r="B104" s="450"/>
      <c r="C104" s="450"/>
      <c r="D104" s="450"/>
      <c r="E104" s="450"/>
      <c r="F104" s="450"/>
      <c r="G104" s="450"/>
      <c r="H104" s="450"/>
      <c r="I104" s="450"/>
      <c r="J104" s="450"/>
      <c r="K104" s="6"/>
      <c r="L104" s="6"/>
      <c r="M104" s="6"/>
      <c r="N104" s="6"/>
      <c r="O104" s="6"/>
      <c r="P104" s="6"/>
      <c r="Q104" s="6"/>
      <c r="R104" s="6"/>
      <c r="S104" s="6"/>
      <c r="T104" s="6"/>
      <c r="U104" s="6"/>
      <c r="V104" s="6"/>
      <c r="W104" s="6"/>
      <c r="X104" s="6"/>
      <c r="Y104" s="6"/>
      <c r="Z104" s="6"/>
      <c r="AA104" s="6"/>
      <c r="AB104" s="6"/>
      <c r="AC104" s="6"/>
      <c r="AD104" s="6"/>
      <c r="AE104" s="6"/>
      <c r="AF104" s="6"/>
    </row>
    <row r="105" spans="1:32">
      <c r="A105" s="450" t="str">
        <f>IF(データ!J92=0," ",ASC(データ!J92)&amp;" 様")</f>
        <v xml:space="preserve"> </v>
      </c>
      <c r="B105" s="450"/>
      <c r="C105" s="450"/>
      <c r="D105" s="450"/>
      <c r="E105" s="450"/>
      <c r="F105" s="450"/>
      <c r="G105" s="450"/>
      <c r="H105" s="450"/>
      <c r="I105" s="450"/>
      <c r="J105" s="450"/>
      <c r="K105" s="450"/>
      <c r="L105" s="450"/>
      <c r="M105" s="450"/>
      <c r="N105" s="4"/>
      <c r="O105" s="6"/>
      <c r="P105" s="6"/>
      <c r="Q105" s="6"/>
      <c r="R105" s="6"/>
      <c r="S105" s="6"/>
      <c r="T105" s="6"/>
      <c r="U105" s="6"/>
      <c r="V105" s="6"/>
      <c r="W105" s="6"/>
      <c r="X105" s="6"/>
      <c r="Y105" s="6"/>
      <c r="Z105" s="6"/>
      <c r="AA105" s="6"/>
      <c r="AB105" s="6"/>
      <c r="AC105" s="6"/>
      <c r="AD105" s="6"/>
      <c r="AE105" s="6"/>
      <c r="AF105" s="6"/>
    </row>
    <row r="106" spans="1:32">
      <c r="A106" s="450"/>
      <c r="B106" s="450"/>
      <c r="C106" s="450"/>
      <c r="D106" s="450"/>
      <c r="E106" s="450"/>
      <c r="F106" s="450"/>
      <c r="G106" s="450"/>
      <c r="H106" s="450"/>
      <c r="I106" s="450"/>
      <c r="J106" s="450"/>
      <c r="K106" s="450"/>
      <c r="L106" s="450"/>
      <c r="M106" s="450"/>
      <c r="N106" s="6"/>
      <c r="O106" s="6"/>
      <c r="P106" s="6"/>
      <c r="Q106" s="6"/>
      <c r="R106" s="6"/>
      <c r="S106" s="6"/>
      <c r="T106" s="6"/>
      <c r="U106" s="6"/>
      <c r="V106" s="6"/>
      <c r="W106" s="6"/>
      <c r="X106" s="6"/>
      <c r="Y106" s="6"/>
      <c r="Z106" s="6"/>
      <c r="AA106" s="6"/>
      <c r="AB106" s="6"/>
      <c r="AC106" s="6"/>
      <c r="AD106" s="6"/>
      <c r="AE106" s="6"/>
      <c r="AF106" s="6"/>
    </row>
    <row r="107" spans="1:32">
      <c r="A107" s="8"/>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row>
    <row r="108" spans="1:32">
      <c r="A108" s="8"/>
      <c r="B108" s="9"/>
      <c r="C108" s="9"/>
      <c r="D108" s="9"/>
      <c r="E108" s="9"/>
      <c r="F108" s="9"/>
      <c r="G108" s="9"/>
      <c r="H108" s="9"/>
      <c r="I108" s="9"/>
      <c r="J108" s="9"/>
      <c r="K108" s="9"/>
      <c r="L108" s="9"/>
      <c r="M108" s="9"/>
      <c r="N108" s="9"/>
      <c r="O108" s="9"/>
      <c r="P108" s="9"/>
      <c r="Q108" s="9"/>
      <c r="R108" s="9"/>
      <c r="S108" s="9"/>
      <c r="T108" s="59"/>
      <c r="U108" s="59"/>
      <c r="V108" s="59"/>
      <c r="W108" s="451" t="s">
        <v>352</v>
      </c>
      <c r="X108" s="451"/>
      <c r="Y108" s="451"/>
      <c r="Z108" s="451"/>
      <c r="AA108" s="451"/>
      <c r="AB108" s="451"/>
      <c r="AC108" s="451"/>
      <c r="AD108" s="451"/>
      <c r="AE108" s="451"/>
      <c r="AF108" s="451"/>
    </row>
    <row r="109" spans="1:32">
      <c r="A109" s="8"/>
      <c r="B109" s="6"/>
      <c r="C109" s="6"/>
      <c r="D109" s="6"/>
      <c r="E109" s="6"/>
      <c r="F109" s="6"/>
      <c r="G109" s="6"/>
      <c r="H109" s="6"/>
      <c r="I109" s="6"/>
      <c r="J109" s="6"/>
      <c r="K109" s="6"/>
      <c r="L109" s="6"/>
      <c r="M109" s="6"/>
      <c r="N109" s="6"/>
      <c r="O109" s="6"/>
      <c r="P109" s="6"/>
      <c r="Q109" s="6"/>
      <c r="R109" s="6"/>
      <c r="S109" s="6"/>
      <c r="T109" s="2"/>
      <c r="U109" s="2"/>
      <c r="V109" s="2"/>
      <c r="W109" s="437" t="str">
        <f>IF(データ!$M$23=0,"","("&amp;データ!$M$23&amp;")")</f>
        <v>(政策企画部　うんなん暮らし推進課　交通政策室)</v>
      </c>
      <c r="X109" s="437"/>
      <c r="Y109" s="437"/>
      <c r="Z109" s="437"/>
      <c r="AA109" s="437"/>
      <c r="AB109" s="437"/>
      <c r="AC109" s="437"/>
      <c r="AD109" s="437"/>
      <c r="AE109" s="437"/>
      <c r="AF109" s="437"/>
    </row>
    <row r="110" spans="1:32">
      <c r="A110" s="8"/>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8"/>
      <c r="AC110" s="6"/>
      <c r="AD110" s="6"/>
      <c r="AE110" s="6"/>
      <c r="AF110" s="6"/>
    </row>
    <row r="111" spans="1:32" ht="13.5" customHeight="1">
      <c r="A111" s="447" t="str">
        <f>$A$11</f>
        <v>指名通知書</v>
      </c>
      <c r="B111" s="447"/>
      <c r="C111" s="447"/>
      <c r="D111" s="447"/>
      <c r="E111" s="447"/>
      <c r="F111" s="447"/>
      <c r="G111" s="447"/>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47"/>
      <c r="AE111" s="447"/>
      <c r="AF111" s="447"/>
    </row>
    <row r="112" spans="1:32" ht="13.5" customHeight="1">
      <c r="A112" s="447"/>
      <c r="B112" s="447"/>
      <c r="C112" s="447"/>
      <c r="D112" s="447"/>
      <c r="E112" s="447"/>
      <c r="F112" s="447"/>
      <c r="G112" s="447"/>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row>
    <row r="113" spans="1:32">
      <c r="A113" s="448" t="s">
        <v>121</v>
      </c>
      <c r="B113" s="448"/>
      <c r="C113" s="448"/>
      <c r="D113" s="448"/>
      <c r="E113" s="448"/>
      <c r="F113" s="448"/>
      <c r="G113" s="448"/>
      <c r="H113" s="448"/>
      <c r="I113" s="448"/>
      <c r="J113" s="448"/>
      <c r="K113" s="448"/>
      <c r="L113" s="448"/>
      <c r="M113" s="448"/>
      <c r="N113" s="448"/>
      <c r="O113" s="448"/>
      <c r="P113" s="448"/>
      <c r="Q113" s="448"/>
      <c r="R113" s="448"/>
      <c r="S113" s="448"/>
      <c r="T113" s="448"/>
      <c r="U113" s="448"/>
      <c r="V113" s="448"/>
      <c r="W113" s="448"/>
      <c r="X113" s="448"/>
      <c r="Y113" s="448"/>
      <c r="Z113" s="448"/>
      <c r="AA113" s="448"/>
      <c r="AB113" s="448"/>
      <c r="AC113" s="448"/>
      <c r="AD113" s="448"/>
      <c r="AE113" s="448"/>
      <c r="AF113" s="448"/>
    </row>
    <row r="114" spans="1:32">
      <c r="A114" s="449"/>
      <c r="B114" s="449"/>
      <c r="C114" s="449"/>
      <c r="D114" s="449"/>
      <c r="E114" s="449"/>
      <c r="F114" s="449"/>
      <c r="G114" s="449"/>
      <c r="H114" s="449"/>
      <c r="I114" s="449"/>
      <c r="J114" s="449"/>
      <c r="K114" s="449"/>
      <c r="L114" s="449"/>
      <c r="M114" s="449"/>
      <c r="N114" s="449"/>
      <c r="O114" s="449"/>
      <c r="P114" s="449"/>
      <c r="Q114" s="449"/>
      <c r="R114" s="449"/>
      <c r="S114" s="449"/>
      <c r="T114" s="449"/>
      <c r="U114" s="449"/>
      <c r="V114" s="449"/>
      <c r="W114" s="449"/>
      <c r="X114" s="449"/>
      <c r="Y114" s="449"/>
      <c r="Z114" s="449"/>
      <c r="AA114" s="449"/>
      <c r="AB114" s="449"/>
      <c r="AC114" s="449"/>
      <c r="AD114" s="449"/>
      <c r="AE114" s="449"/>
      <c r="AF114" s="449"/>
    </row>
    <row r="115" spans="1:32">
      <c r="A115" s="436" t="s">
        <v>15</v>
      </c>
      <c r="B115" s="436"/>
      <c r="C115" s="436"/>
      <c r="D115" s="436"/>
      <c r="E115" s="436"/>
      <c r="F115" s="436"/>
      <c r="G115" s="436"/>
      <c r="H115" s="436"/>
      <c r="I115" s="288" t="str">
        <f>IF(データ!$M$25=0," ",データ!$M$25)</f>
        <v>雲南市民バス（２９人乗り４WD）更新事業</v>
      </c>
      <c r="J115" s="289"/>
      <c r="K115" s="289"/>
      <c r="L115" s="289"/>
      <c r="M115" s="289"/>
      <c r="N115" s="289"/>
      <c r="O115" s="289"/>
      <c r="P115" s="289"/>
      <c r="Q115" s="289"/>
      <c r="R115" s="289"/>
      <c r="S115" s="289"/>
      <c r="T115" s="289"/>
      <c r="U115" s="289"/>
      <c r="V115" s="289"/>
      <c r="W115" s="289"/>
      <c r="X115" s="289"/>
      <c r="Y115" s="289"/>
      <c r="Z115" s="289"/>
      <c r="AA115" s="289"/>
      <c r="AB115" s="289"/>
      <c r="AC115" s="289"/>
      <c r="AD115" s="289"/>
      <c r="AE115" s="289"/>
      <c r="AF115" s="290"/>
    </row>
    <row r="116" spans="1:32">
      <c r="A116" s="436" t="s">
        <v>129</v>
      </c>
      <c r="B116" s="436"/>
      <c r="C116" s="436"/>
      <c r="D116" s="436"/>
      <c r="E116" s="436"/>
      <c r="F116" s="436"/>
      <c r="G116" s="436"/>
      <c r="H116" s="436"/>
      <c r="I116" s="288" t="str">
        <f>IF(データ!$M$26=0," ",データ!$M$26)</f>
        <v>雲南市木次町里方</v>
      </c>
      <c r="J116" s="289"/>
      <c r="K116" s="289"/>
      <c r="L116" s="289"/>
      <c r="M116" s="289"/>
      <c r="N116" s="289"/>
      <c r="O116" s="289"/>
      <c r="P116" s="289"/>
      <c r="Q116" s="289"/>
      <c r="R116" s="289"/>
      <c r="S116" s="289"/>
      <c r="T116" s="289"/>
      <c r="U116" s="289"/>
      <c r="V116" s="289"/>
      <c r="W116" s="289"/>
      <c r="X116" s="289"/>
      <c r="Y116" s="289"/>
      <c r="Z116" s="289"/>
      <c r="AA116" s="289"/>
      <c r="AB116" s="289"/>
      <c r="AC116" s="289"/>
      <c r="AD116" s="289"/>
      <c r="AE116" s="289"/>
      <c r="AF116" s="290"/>
    </row>
    <row r="117" spans="1:32">
      <c r="A117" s="444" t="s">
        <v>84</v>
      </c>
      <c r="B117" s="445"/>
      <c r="C117" s="445"/>
      <c r="D117" s="445"/>
      <c r="E117" s="445"/>
      <c r="F117" s="445"/>
      <c r="G117" s="445"/>
      <c r="H117" s="446"/>
      <c r="I117" s="293">
        <f>IF(データ!$M$31=0," ",データ!$M$31)</f>
        <v>45429</v>
      </c>
      <c r="J117" s="292"/>
      <c r="K117" s="292"/>
      <c r="L117" s="292"/>
      <c r="M117" s="292"/>
      <c r="N117" s="292"/>
      <c r="O117" s="292"/>
      <c r="P117" s="292"/>
      <c r="Q117" s="42" t="str">
        <f>IF(S117="","","～")</f>
        <v>～</v>
      </c>
      <c r="R117" s="42"/>
      <c r="S117" s="292">
        <f>IF(データ!$M$32=0," ",データ!$M$32)</f>
        <v>45719</v>
      </c>
      <c r="T117" s="292"/>
      <c r="U117" s="292"/>
      <c r="V117" s="292"/>
      <c r="W117" s="292"/>
      <c r="X117" s="292"/>
      <c r="Y117" s="292"/>
      <c r="Z117" s="292"/>
      <c r="AA117" s="44"/>
      <c r="AB117" s="44"/>
      <c r="AC117" s="44"/>
      <c r="AD117" s="44"/>
      <c r="AE117" s="44"/>
      <c r="AF117" s="45"/>
    </row>
    <row r="118" spans="1:32">
      <c r="A118" s="436" t="s">
        <v>85</v>
      </c>
      <c r="B118" s="436"/>
      <c r="C118" s="436"/>
      <c r="D118" s="436"/>
      <c r="E118" s="436"/>
      <c r="F118" s="436" t="s">
        <v>86</v>
      </c>
      <c r="G118" s="436"/>
      <c r="H118" s="436"/>
      <c r="I118" s="441" t="str">
        <f>IF(データ!$M$35=0," ",データ!$M$35)</f>
        <v>令和6年5月8日（水）から令和6年5月16日（木）</v>
      </c>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3"/>
    </row>
    <row r="119" spans="1:32">
      <c r="A119" s="436"/>
      <c r="B119" s="436"/>
      <c r="C119" s="436"/>
      <c r="D119" s="436"/>
      <c r="E119" s="436"/>
      <c r="F119" s="436" t="s">
        <v>87</v>
      </c>
      <c r="G119" s="436"/>
      <c r="H119" s="436"/>
      <c r="I119" s="288" t="str">
        <f>IF(データ!$M$36=0," ",データ!$M$36)</f>
        <v>ホームページ</v>
      </c>
      <c r="J119" s="289"/>
      <c r="K119" s="289"/>
      <c r="L119" s="289"/>
      <c r="M119" s="289"/>
      <c r="N119" s="289"/>
      <c r="O119" s="289"/>
      <c r="P119" s="289"/>
      <c r="Q119" s="289"/>
      <c r="R119" s="289"/>
      <c r="S119" s="289"/>
      <c r="T119" s="289"/>
      <c r="U119" s="289"/>
      <c r="V119" s="289"/>
      <c r="W119" s="289"/>
      <c r="X119" s="289"/>
      <c r="Y119" s="289"/>
      <c r="Z119" s="289"/>
      <c r="AA119" s="289"/>
      <c r="AB119" s="289"/>
      <c r="AC119" s="289"/>
      <c r="AD119" s="289"/>
      <c r="AE119" s="289"/>
      <c r="AF119" s="290"/>
    </row>
    <row r="120" spans="1:32">
      <c r="A120" s="436" t="s">
        <v>88</v>
      </c>
      <c r="B120" s="436"/>
      <c r="C120" s="436"/>
      <c r="D120" s="436"/>
      <c r="E120" s="436"/>
      <c r="F120" s="436" t="s">
        <v>89</v>
      </c>
      <c r="G120" s="436"/>
      <c r="H120" s="436"/>
      <c r="I120" s="441" t="str">
        <f>IF(データ!$M$37=0," ",データ!$M$37)</f>
        <v>実施しない</v>
      </c>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3"/>
    </row>
    <row r="121" spans="1:32">
      <c r="A121" s="436"/>
      <c r="B121" s="436"/>
      <c r="C121" s="436"/>
      <c r="D121" s="436"/>
      <c r="E121" s="436"/>
      <c r="F121" s="436" t="s">
        <v>87</v>
      </c>
      <c r="G121" s="436"/>
      <c r="H121" s="436"/>
      <c r="I121" s="191" t="str">
        <f>IF(データ!$M$38=0," ",データ!$M$38)</f>
        <v>実施しない</v>
      </c>
      <c r="J121" s="191"/>
      <c r="K121" s="191"/>
      <c r="L121" s="191"/>
      <c r="M121" s="191"/>
      <c r="N121" s="191"/>
      <c r="O121" s="191"/>
      <c r="P121" s="191"/>
      <c r="Q121" s="191"/>
      <c r="R121" s="191"/>
      <c r="S121" s="191"/>
      <c r="T121" s="191"/>
      <c r="U121" s="191"/>
      <c r="V121" s="191"/>
      <c r="W121" s="191"/>
      <c r="X121" s="191"/>
      <c r="Y121" s="191"/>
      <c r="Z121" s="191"/>
      <c r="AA121" s="191"/>
      <c r="AB121" s="191"/>
      <c r="AC121" s="191"/>
      <c r="AD121" s="191"/>
      <c r="AE121" s="191"/>
      <c r="AF121" s="191"/>
    </row>
    <row r="122" spans="1:32">
      <c r="A122" s="436" t="s">
        <v>90</v>
      </c>
      <c r="B122" s="436"/>
      <c r="C122" s="436"/>
      <c r="D122" s="436"/>
      <c r="E122" s="436"/>
      <c r="F122" s="436"/>
      <c r="G122" s="436"/>
      <c r="H122" s="436"/>
      <c r="I122" s="191" t="str">
        <f>IF(データ!$M$39=0," ",データ!$M$39)</f>
        <v>入札書及び見積明細</v>
      </c>
      <c r="J122" s="191"/>
      <c r="K122" s="191"/>
      <c r="L122" s="191"/>
      <c r="M122" s="191"/>
      <c r="N122" s="191"/>
      <c r="O122" s="191"/>
      <c r="P122" s="191"/>
      <c r="Q122" s="191"/>
      <c r="R122" s="191"/>
      <c r="S122" s="191"/>
      <c r="T122" s="191"/>
      <c r="U122" s="191"/>
      <c r="V122" s="191"/>
      <c r="W122" s="191"/>
      <c r="X122" s="191"/>
      <c r="Y122" s="191"/>
      <c r="Z122" s="191"/>
      <c r="AA122" s="191"/>
      <c r="AB122" s="191"/>
      <c r="AC122" s="191"/>
      <c r="AD122" s="191"/>
      <c r="AE122" s="191"/>
      <c r="AF122" s="191"/>
    </row>
    <row r="123" spans="1:32">
      <c r="A123" s="436" t="s">
        <v>20</v>
      </c>
      <c r="B123" s="436"/>
      <c r="C123" s="436"/>
      <c r="D123" s="436"/>
      <c r="E123" s="436"/>
      <c r="F123" s="436"/>
      <c r="G123" s="436"/>
      <c r="H123" s="436"/>
      <c r="I123" s="191" t="str">
        <f>IF(データ!$M$40=0," ",データ!$M$40)</f>
        <v>実施しない</v>
      </c>
      <c r="J123" s="191"/>
      <c r="K123" s="191"/>
      <c r="L123" s="191"/>
      <c r="M123" s="191"/>
      <c r="N123" s="191"/>
      <c r="O123" s="191"/>
      <c r="P123" s="191"/>
      <c r="Q123" s="191"/>
      <c r="R123" s="191"/>
      <c r="S123" s="191"/>
      <c r="T123" s="191"/>
      <c r="U123" s="191"/>
      <c r="V123" s="191"/>
      <c r="W123" s="191"/>
      <c r="X123" s="191"/>
      <c r="Y123" s="191"/>
      <c r="Z123" s="191"/>
      <c r="AA123" s="191"/>
      <c r="AB123" s="191"/>
      <c r="AC123" s="191"/>
      <c r="AD123" s="191"/>
      <c r="AE123" s="191"/>
      <c r="AF123" s="191"/>
    </row>
    <row r="124" spans="1:32">
      <c r="A124" s="436" t="s">
        <v>91</v>
      </c>
      <c r="B124" s="436"/>
      <c r="C124" s="436"/>
      <c r="D124" s="436"/>
      <c r="E124" s="436"/>
      <c r="F124" s="436" t="s">
        <v>89</v>
      </c>
      <c r="G124" s="436"/>
      <c r="H124" s="436"/>
      <c r="I124" s="293">
        <f>IF(データ!$M$41=0," ",データ!$M$41)</f>
        <v>45429</v>
      </c>
      <c r="J124" s="292"/>
      <c r="K124" s="292"/>
      <c r="L124" s="292"/>
      <c r="M124" s="292"/>
      <c r="N124" s="292"/>
      <c r="O124" s="292"/>
      <c r="P124" s="292"/>
      <c r="Q124" s="367">
        <f>IF(データ!$M$42=0," ",データ!$M$42)</f>
        <v>0.6875</v>
      </c>
      <c r="R124" s="367"/>
      <c r="S124" s="367"/>
      <c r="T124" s="1"/>
      <c r="U124" s="345" t="str">
        <f>IF(データ!$M$33="随意契約","までに提出する","")</f>
        <v/>
      </c>
      <c r="V124" s="345"/>
      <c r="W124" s="345"/>
      <c r="X124" s="345"/>
      <c r="Y124" s="345"/>
      <c r="Z124" s="345"/>
      <c r="AA124" s="345"/>
      <c r="AB124" s="345"/>
      <c r="AC124" s="345"/>
      <c r="AD124" s="345"/>
      <c r="AE124" s="345"/>
      <c r="AF124" s="346"/>
    </row>
    <row r="125" spans="1:32">
      <c r="A125" s="436"/>
      <c r="B125" s="436"/>
      <c r="C125" s="436"/>
      <c r="D125" s="436"/>
      <c r="E125" s="436"/>
      <c r="F125" s="436" t="s">
        <v>87</v>
      </c>
      <c r="G125" s="436"/>
      <c r="H125" s="436"/>
      <c r="I125" s="191" t="str">
        <f>IF(データ!$M$43=0," ",データ!$M$43)</f>
        <v>雲南市役所2階204会議室</v>
      </c>
      <c r="J125" s="191"/>
      <c r="K125" s="191"/>
      <c r="L125" s="191"/>
      <c r="M125" s="191"/>
      <c r="N125" s="191"/>
      <c r="O125" s="191"/>
      <c r="P125" s="191"/>
      <c r="Q125" s="191"/>
      <c r="R125" s="191"/>
      <c r="S125" s="191"/>
      <c r="T125" s="191"/>
      <c r="U125" s="191"/>
      <c r="V125" s="191"/>
      <c r="W125" s="191"/>
      <c r="X125" s="191"/>
      <c r="Y125" s="191"/>
      <c r="Z125" s="191"/>
      <c r="AA125" s="191"/>
      <c r="AB125" s="191"/>
      <c r="AC125" s="191"/>
      <c r="AD125" s="191"/>
      <c r="AE125" s="191"/>
      <c r="AF125" s="191"/>
    </row>
    <row r="126" spans="1:32">
      <c r="A126" s="436"/>
      <c r="B126" s="436"/>
      <c r="C126" s="436"/>
      <c r="D126" s="436"/>
      <c r="E126" s="436"/>
      <c r="F126" s="436" t="s">
        <v>92</v>
      </c>
      <c r="G126" s="436"/>
      <c r="H126" s="436"/>
      <c r="I126" s="191" t="str">
        <f>IF(データ!$M$44=0," ",データ!$M$44)</f>
        <v>3回</v>
      </c>
      <c r="J126" s="191"/>
      <c r="K126" s="191"/>
      <c r="L126" s="191"/>
      <c r="M126" s="191"/>
      <c r="N126" s="191"/>
      <c r="O126" s="191"/>
      <c r="P126" s="191"/>
      <c r="Q126" s="191"/>
      <c r="R126" s="191"/>
      <c r="S126" s="191"/>
      <c r="T126" s="191"/>
      <c r="U126" s="191"/>
      <c r="V126" s="191"/>
      <c r="W126" s="191"/>
      <c r="X126" s="191"/>
      <c r="Y126" s="191"/>
      <c r="Z126" s="191"/>
      <c r="AA126" s="191"/>
      <c r="AB126" s="191"/>
      <c r="AC126" s="191"/>
      <c r="AD126" s="191"/>
      <c r="AE126" s="191"/>
      <c r="AF126" s="191"/>
    </row>
    <row r="127" spans="1:32">
      <c r="A127" s="436" t="s">
        <v>93</v>
      </c>
      <c r="B127" s="436"/>
      <c r="C127" s="436"/>
      <c r="D127" s="436"/>
      <c r="E127" s="436"/>
      <c r="F127" s="436" t="s">
        <v>89</v>
      </c>
      <c r="G127" s="436"/>
      <c r="H127" s="436"/>
      <c r="I127" s="293">
        <f>IF(データ!$M$45=0," ",データ!$M$45)</f>
        <v>45429</v>
      </c>
      <c r="J127" s="292"/>
      <c r="K127" s="292"/>
      <c r="L127" s="292"/>
      <c r="M127" s="292"/>
      <c r="N127" s="292"/>
      <c r="O127" s="292"/>
      <c r="P127" s="292"/>
      <c r="Q127" s="367">
        <f>IF(データ!$M$46=0," ",データ!$M$46)</f>
        <v>0.6875</v>
      </c>
      <c r="R127" s="367"/>
      <c r="S127" s="367"/>
      <c r="T127" s="1"/>
      <c r="U127" s="345" t="s">
        <v>267</v>
      </c>
      <c r="V127" s="345"/>
      <c r="W127" s="345"/>
      <c r="X127" s="345"/>
      <c r="Y127" s="345"/>
      <c r="Z127" s="345"/>
      <c r="AA127" s="345"/>
      <c r="AB127" s="345"/>
      <c r="AC127" s="345"/>
      <c r="AD127" s="345"/>
      <c r="AE127" s="345"/>
      <c r="AF127" s="346"/>
    </row>
    <row r="128" spans="1:32">
      <c r="A128" s="436"/>
      <c r="B128" s="436"/>
      <c r="C128" s="436"/>
      <c r="D128" s="436"/>
      <c r="E128" s="436"/>
      <c r="F128" s="436" t="s">
        <v>87</v>
      </c>
      <c r="G128" s="436"/>
      <c r="H128" s="436"/>
      <c r="I128" s="191" t="str">
        <f>IF(データ!$M$47=0," ",データ!$M$47)</f>
        <v>雲南市役所2階204会議室</v>
      </c>
      <c r="J128" s="191"/>
      <c r="K128" s="191"/>
      <c r="L128" s="191"/>
      <c r="M128" s="191"/>
      <c r="N128" s="191"/>
      <c r="O128" s="191"/>
      <c r="P128" s="191"/>
      <c r="Q128" s="191"/>
      <c r="R128" s="191"/>
      <c r="S128" s="191"/>
      <c r="T128" s="191"/>
      <c r="U128" s="191"/>
      <c r="V128" s="191"/>
      <c r="W128" s="191"/>
      <c r="X128" s="191"/>
      <c r="Y128" s="191"/>
      <c r="Z128" s="191"/>
      <c r="AA128" s="191"/>
      <c r="AB128" s="191"/>
      <c r="AC128" s="191"/>
      <c r="AD128" s="191"/>
      <c r="AE128" s="191"/>
      <c r="AF128" s="191"/>
    </row>
    <row r="129" spans="1:32">
      <c r="A129" s="436" t="s">
        <v>27</v>
      </c>
      <c r="B129" s="436"/>
      <c r="C129" s="436"/>
      <c r="D129" s="436"/>
      <c r="E129" s="436"/>
      <c r="F129" s="436"/>
      <c r="G129" s="436"/>
      <c r="H129" s="436"/>
      <c r="I129" s="311" t="str">
        <f>IF(データ!$M$63=0," ",データ!$M$63)</f>
        <v>設けない</v>
      </c>
      <c r="J129" s="311"/>
      <c r="K129" s="311"/>
      <c r="L129" s="311"/>
      <c r="M129" s="311"/>
      <c r="N129" s="311"/>
      <c r="O129" s="311"/>
      <c r="P129" s="311"/>
      <c r="Q129" s="311"/>
      <c r="R129" s="311"/>
      <c r="S129" s="311"/>
      <c r="T129" s="311"/>
      <c r="U129" s="311"/>
      <c r="V129" s="311"/>
      <c r="W129" s="311"/>
      <c r="X129" s="311"/>
      <c r="Y129" s="311"/>
      <c r="Z129" s="311"/>
      <c r="AA129" s="311"/>
      <c r="AB129" s="311"/>
      <c r="AC129" s="311"/>
      <c r="AD129" s="311"/>
      <c r="AE129" s="311"/>
      <c r="AF129" s="311"/>
    </row>
    <row r="130" spans="1:32">
      <c r="A130" s="436" t="s">
        <v>122</v>
      </c>
      <c r="B130" s="436"/>
      <c r="C130" s="436"/>
      <c r="D130" s="436"/>
      <c r="E130" s="436"/>
      <c r="F130" s="436"/>
      <c r="G130" s="436"/>
      <c r="H130" s="436"/>
      <c r="I13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130" s="483"/>
      <c r="K130" s="483"/>
      <c r="L130" s="483"/>
      <c r="M130" s="483"/>
      <c r="N130" s="483"/>
      <c r="O130" s="483"/>
      <c r="P130" s="483"/>
      <c r="Q130" s="483"/>
      <c r="R130" s="483"/>
      <c r="S130" s="483"/>
      <c r="T130" s="483"/>
      <c r="U130" s="483"/>
      <c r="V130" s="483"/>
      <c r="W130" s="483"/>
      <c r="X130" s="483"/>
      <c r="Y130" s="483"/>
      <c r="Z130" s="483"/>
      <c r="AA130" s="483"/>
      <c r="AB130" s="483"/>
      <c r="AC130" s="483"/>
      <c r="AD130" s="483"/>
      <c r="AE130" s="483"/>
      <c r="AF130" s="483"/>
    </row>
    <row r="131" spans="1:32">
      <c r="A131" s="436"/>
      <c r="B131" s="436"/>
      <c r="C131" s="436"/>
      <c r="D131" s="436"/>
      <c r="E131" s="436"/>
      <c r="F131" s="436"/>
      <c r="G131" s="436"/>
      <c r="H131" s="436"/>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row>
    <row r="132" spans="1:32">
      <c r="A132" s="436"/>
      <c r="B132" s="436"/>
      <c r="C132" s="436"/>
      <c r="D132" s="436"/>
      <c r="E132" s="436"/>
      <c r="F132" s="436"/>
      <c r="G132" s="436"/>
      <c r="H132" s="436"/>
      <c r="I132" s="483"/>
      <c r="J132" s="483"/>
      <c r="K132" s="483"/>
      <c r="L132" s="483"/>
      <c r="M132" s="483"/>
      <c r="N132" s="483"/>
      <c r="O132" s="483"/>
      <c r="P132" s="483"/>
      <c r="Q132" s="483"/>
      <c r="R132" s="483"/>
      <c r="S132" s="483"/>
      <c r="T132" s="483"/>
      <c r="U132" s="483"/>
      <c r="V132" s="483"/>
      <c r="W132" s="483"/>
      <c r="X132" s="483"/>
      <c r="Y132" s="483"/>
      <c r="Z132" s="483"/>
      <c r="AA132" s="483"/>
      <c r="AB132" s="483"/>
      <c r="AC132" s="483"/>
      <c r="AD132" s="483"/>
      <c r="AE132" s="483"/>
      <c r="AF132" s="483"/>
    </row>
    <row r="133" spans="1:32">
      <c r="A133" s="436"/>
      <c r="B133" s="436"/>
      <c r="C133" s="436"/>
      <c r="D133" s="436"/>
      <c r="E133" s="436"/>
      <c r="F133" s="436"/>
      <c r="G133" s="436"/>
      <c r="H133" s="436"/>
      <c r="I133" s="483"/>
      <c r="J133" s="483"/>
      <c r="K133" s="483"/>
      <c r="L133" s="483"/>
      <c r="M133" s="483"/>
      <c r="N133" s="483"/>
      <c r="O133" s="483"/>
      <c r="P133" s="483"/>
      <c r="Q133" s="483"/>
      <c r="R133" s="483"/>
      <c r="S133" s="483"/>
      <c r="T133" s="483"/>
      <c r="U133" s="483"/>
      <c r="V133" s="483"/>
      <c r="W133" s="483"/>
      <c r="X133" s="483"/>
      <c r="Y133" s="483"/>
      <c r="Z133" s="483"/>
      <c r="AA133" s="483"/>
      <c r="AB133" s="483"/>
      <c r="AC133" s="483"/>
      <c r="AD133" s="483"/>
      <c r="AE133" s="483"/>
      <c r="AF133" s="483"/>
    </row>
    <row r="134" spans="1:32">
      <c r="A134" s="436"/>
      <c r="B134" s="436"/>
      <c r="C134" s="436"/>
      <c r="D134" s="436"/>
      <c r="E134" s="436"/>
      <c r="F134" s="436"/>
      <c r="G134" s="436"/>
      <c r="H134" s="436"/>
      <c r="I134" s="483"/>
      <c r="J134" s="483"/>
      <c r="K134" s="483"/>
      <c r="L134" s="483"/>
      <c r="M134" s="483"/>
      <c r="N134" s="483"/>
      <c r="O134" s="483"/>
      <c r="P134" s="483"/>
      <c r="Q134" s="483"/>
      <c r="R134" s="483"/>
      <c r="S134" s="483"/>
      <c r="T134" s="483"/>
      <c r="U134" s="483"/>
      <c r="V134" s="483"/>
      <c r="W134" s="483"/>
      <c r="X134" s="483"/>
      <c r="Y134" s="483"/>
      <c r="Z134" s="483"/>
      <c r="AA134" s="483"/>
      <c r="AB134" s="483"/>
      <c r="AC134" s="483"/>
      <c r="AD134" s="483"/>
      <c r="AE134" s="483"/>
      <c r="AF134" s="483"/>
    </row>
    <row r="135" spans="1:32">
      <c r="A135" s="436"/>
      <c r="B135" s="436"/>
      <c r="C135" s="436"/>
      <c r="D135" s="436"/>
      <c r="E135" s="436"/>
      <c r="F135" s="436"/>
      <c r="G135" s="436"/>
      <c r="H135" s="436"/>
      <c r="I135" s="483"/>
      <c r="J135" s="483"/>
      <c r="K135" s="483"/>
      <c r="L135" s="483"/>
      <c r="M135" s="483"/>
      <c r="N135" s="483"/>
      <c r="O135" s="483"/>
      <c r="P135" s="483"/>
      <c r="Q135" s="483"/>
      <c r="R135" s="483"/>
      <c r="S135" s="483"/>
      <c r="T135" s="483"/>
      <c r="U135" s="483"/>
      <c r="V135" s="483"/>
      <c r="W135" s="483"/>
      <c r="X135" s="483"/>
      <c r="Y135" s="483"/>
      <c r="Z135" s="483"/>
      <c r="AA135" s="483"/>
      <c r="AB135" s="483"/>
      <c r="AC135" s="483"/>
      <c r="AD135" s="483"/>
      <c r="AE135" s="483"/>
      <c r="AF135" s="483"/>
    </row>
    <row r="136" spans="1:32">
      <c r="A136" s="436"/>
      <c r="B136" s="436"/>
      <c r="C136" s="436"/>
      <c r="D136" s="436"/>
      <c r="E136" s="436"/>
      <c r="F136" s="436"/>
      <c r="G136" s="436"/>
      <c r="H136" s="436"/>
      <c r="I136" s="483"/>
      <c r="J136" s="483"/>
      <c r="K136" s="483"/>
      <c r="L136" s="483"/>
      <c r="M136" s="483"/>
      <c r="N136" s="483"/>
      <c r="O136" s="483"/>
      <c r="P136" s="483"/>
      <c r="Q136" s="483"/>
      <c r="R136" s="483"/>
      <c r="S136" s="483"/>
      <c r="T136" s="483"/>
      <c r="U136" s="483"/>
      <c r="V136" s="483"/>
      <c r="W136" s="483"/>
      <c r="X136" s="483"/>
      <c r="Y136" s="483"/>
      <c r="Z136" s="483"/>
      <c r="AA136" s="483"/>
      <c r="AB136" s="483"/>
      <c r="AC136" s="483"/>
      <c r="AD136" s="483"/>
      <c r="AE136" s="483"/>
      <c r="AF136" s="483"/>
    </row>
    <row r="137" spans="1:32">
      <c r="A137" s="436"/>
      <c r="B137" s="436"/>
      <c r="C137" s="436"/>
      <c r="D137" s="436"/>
      <c r="E137" s="436"/>
      <c r="F137" s="436"/>
      <c r="G137" s="436"/>
      <c r="H137" s="436"/>
      <c r="I137" s="483"/>
      <c r="J137" s="483"/>
      <c r="K137" s="483"/>
      <c r="L137" s="483"/>
      <c r="M137" s="483"/>
      <c r="N137" s="483"/>
      <c r="O137" s="483"/>
      <c r="P137" s="483"/>
      <c r="Q137" s="483"/>
      <c r="R137" s="483"/>
      <c r="S137" s="483"/>
      <c r="T137" s="483"/>
      <c r="U137" s="483"/>
      <c r="V137" s="483"/>
      <c r="W137" s="483"/>
      <c r="X137" s="483"/>
      <c r="Y137" s="483"/>
      <c r="Z137" s="483"/>
      <c r="AA137" s="483"/>
      <c r="AB137" s="483"/>
      <c r="AC137" s="483"/>
      <c r="AD137" s="483"/>
      <c r="AE137" s="483"/>
      <c r="AF137" s="483"/>
    </row>
    <row r="138" spans="1:32">
      <c r="A138" s="436"/>
      <c r="B138" s="436"/>
      <c r="C138" s="436"/>
      <c r="D138" s="436"/>
      <c r="E138" s="436"/>
      <c r="F138" s="436"/>
      <c r="G138" s="436"/>
      <c r="H138" s="436"/>
      <c r="I138" s="483"/>
      <c r="J138" s="483"/>
      <c r="K138" s="483"/>
      <c r="L138" s="483"/>
      <c r="M138" s="483"/>
      <c r="N138" s="483"/>
      <c r="O138" s="483"/>
      <c r="P138" s="483"/>
      <c r="Q138" s="483"/>
      <c r="R138" s="483"/>
      <c r="S138" s="483"/>
      <c r="T138" s="483"/>
      <c r="U138" s="483"/>
      <c r="V138" s="483"/>
      <c r="W138" s="483"/>
      <c r="X138" s="483"/>
      <c r="Y138" s="483"/>
      <c r="Z138" s="483"/>
      <c r="AA138" s="483"/>
      <c r="AB138" s="483"/>
      <c r="AC138" s="483"/>
      <c r="AD138" s="483"/>
      <c r="AE138" s="483"/>
      <c r="AF138" s="483"/>
    </row>
    <row r="139" spans="1:32">
      <c r="A139" s="436"/>
      <c r="B139" s="436"/>
      <c r="C139" s="436"/>
      <c r="D139" s="436"/>
      <c r="E139" s="436"/>
      <c r="F139" s="436"/>
      <c r="G139" s="436"/>
      <c r="H139" s="436"/>
      <c r="I139" s="483"/>
      <c r="J139" s="483"/>
      <c r="K139" s="483"/>
      <c r="L139" s="483"/>
      <c r="M139" s="483"/>
      <c r="N139" s="483"/>
      <c r="O139" s="483"/>
      <c r="P139" s="483"/>
      <c r="Q139" s="483"/>
      <c r="R139" s="483"/>
      <c r="S139" s="483"/>
      <c r="T139" s="483"/>
      <c r="U139" s="483"/>
      <c r="V139" s="483"/>
      <c r="W139" s="483"/>
      <c r="X139" s="483"/>
      <c r="Y139" s="483"/>
      <c r="Z139" s="483"/>
      <c r="AA139" s="483"/>
      <c r="AB139" s="483"/>
      <c r="AC139" s="483"/>
      <c r="AD139" s="483"/>
      <c r="AE139" s="483"/>
      <c r="AF139" s="483"/>
    </row>
    <row r="140" spans="1:32">
      <c r="A140" s="436"/>
      <c r="B140" s="436"/>
      <c r="C140" s="436"/>
      <c r="D140" s="436"/>
      <c r="E140" s="436"/>
      <c r="F140" s="436"/>
      <c r="G140" s="436"/>
      <c r="H140" s="436"/>
      <c r="I140" s="483"/>
      <c r="J140" s="483"/>
      <c r="K140" s="483"/>
      <c r="L140" s="483"/>
      <c r="M140" s="483"/>
      <c r="N140" s="483"/>
      <c r="O140" s="483"/>
      <c r="P140" s="483"/>
      <c r="Q140" s="483"/>
      <c r="R140" s="483"/>
      <c r="S140" s="483"/>
      <c r="T140" s="483"/>
      <c r="U140" s="483"/>
      <c r="V140" s="483"/>
      <c r="W140" s="483"/>
      <c r="X140" s="483"/>
      <c r="Y140" s="483"/>
      <c r="Z140" s="483"/>
      <c r="AA140" s="483"/>
      <c r="AB140" s="483"/>
      <c r="AC140" s="483"/>
      <c r="AD140" s="483"/>
      <c r="AE140" s="483"/>
      <c r="AF140" s="483"/>
    </row>
    <row r="141" spans="1:32">
      <c r="A141" s="436"/>
      <c r="B141" s="436"/>
      <c r="C141" s="436"/>
      <c r="D141" s="436"/>
      <c r="E141" s="436"/>
      <c r="F141" s="436"/>
      <c r="G141" s="436"/>
      <c r="H141" s="436"/>
      <c r="I141" s="483"/>
      <c r="J141" s="483"/>
      <c r="K141" s="483"/>
      <c r="L141" s="483"/>
      <c r="M141" s="483"/>
      <c r="N141" s="483"/>
      <c r="O141" s="483"/>
      <c r="P141" s="483"/>
      <c r="Q141" s="483"/>
      <c r="R141" s="483"/>
      <c r="S141" s="483"/>
      <c r="T141" s="483"/>
      <c r="U141" s="483"/>
      <c r="V141" s="483"/>
      <c r="W141" s="483"/>
      <c r="X141" s="483"/>
      <c r="Y141" s="483"/>
      <c r="Z141" s="483"/>
      <c r="AA141" s="483"/>
      <c r="AB141" s="483"/>
      <c r="AC141" s="483"/>
      <c r="AD141" s="483"/>
      <c r="AE141" s="483"/>
      <c r="AF141" s="483"/>
    </row>
    <row r="142" spans="1:32">
      <c r="A142" s="452" t="s">
        <v>123</v>
      </c>
      <c r="B142" s="453"/>
      <c r="C142" s="453"/>
      <c r="D142" s="453"/>
      <c r="E142" s="453"/>
      <c r="F142" s="453"/>
      <c r="G142" s="454"/>
      <c r="H142" s="455"/>
      <c r="I142" s="463" t="s">
        <v>130</v>
      </c>
      <c r="J142" s="464"/>
      <c r="K142" s="464"/>
      <c r="L142" s="464"/>
      <c r="M142" s="464"/>
      <c r="N142" s="464"/>
      <c r="O142" s="464"/>
      <c r="P142" s="464"/>
      <c r="Q142" s="464"/>
      <c r="R142" s="464"/>
      <c r="S142" s="464"/>
      <c r="T142" s="464"/>
      <c r="U142" s="464"/>
      <c r="V142" s="464"/>
      <c r="W142" s="464"/>
      <c r="X142" s="464"/>
      <c r="Y142" s="464"/>
      <c r="Z142" s="464"/>
      <c r="AA142" s="464"/>
      <c r="AB142" s="464"/>
      <c r="AC142" s="464"/>
      <c r="AD142" s="464"/>
      <c r="AE142" s="464"/>
      <c r="AF142" s="465"/>
    </row>
    <row r="143" spans="1:32">
      <c r="A143" s="456"/>
      <c r="B143" s="451"/>
      <c r="C143" s="451"/>
      <c r="D143" s="451"/>
      <c r="E143" s="451"/>
      <c r="F143" s="451"/>
      <c r="G143" s="457"/>
      <c r="H143" s="458"/>
      <c r="I143" s="466"/>
      <c r="J143" s="467"/>
      <c r="K143" s="467"/>
      <c r="L143" s="467"/>
      <c r="M143" s="467"/>
      <c r="N143" s="467"/>
      <c r="O143" s="467"/>
      <c r="P143" s="467"/>
      <c r="Q143" s="467"/>
      <c r="R143" s="467"/>
      <c r="S143" s="467"/>
      <c r="T143" s="467"/>
      <c r="U143" s="467"/>
      <c r="V143" s="467"/>
      <c r="W143" s="467"/>
      <c r="X143" s="467"/>
      <c r="Y143" s="467"/>
      <c r="Z143" s="467"/>
      <c r="AA143" s="467"/>
      <c r="AB143" s="467"/>
      <c r="AC143" s="467"/>
      <c r="AD143" s="467"/>
      <c r="AE143" s="467"/>
      <c r="AF143" s="468"/>
    </row>
    <row r="144" spans="1:32">
      <c r="A144" s="459"/>
      <c r="B144" s="460"/>
      <c r="C144" s="460"/>
      <c r="D144" s="460"/>
      <c r="E144" s="460"/>
      <c r="F144" s="460"/>
      <c r="G144" s="461"/>
      <c r="H144" s="462"/>
      <c r="I144" s="469"/>
      <c r="J144" s="470"/>
      <c r="K144" s="470"/>
      <c r="L144" s="470"/>
      <c r="M144" s="470"/>
      <c r="N144" s="470"/>
      <c r="O144" s="470"/>
      <c r="P144" s="470"/>
      <c r="Q144" s="470"/>
      <c r="R144" s="470"/>
      <c r="S144" s="470"/>
      <c r="T144" s="470"/>
      <c r="U144" s="470"/>
      <c r="V144" s="470"/>
      <c r="W144" s="470"/>
      <c r="X144" s="470"/>
      <c r="Y144" s="470"/>
      <c r="Z144" s="470"/>
      <c r="AA144" s="470"/>
      <c r="AB144" s="470"/>
      <c r="AC144" s="470"/>
      <c r="AD144" s="470"/>
      <c r="AE144" s="470"/>
      <c r="AF144" s="471"/>
    </row>
    <row r="145" spans="1:32">
      <c r="A145" s="452" t="s">
        <v>124</v>
      </c>
      <c r="B145" s="453"/>
      <c r="C145" s="453"/>
      <c r="D145" s="453"/>
      <c r="E145" s="453"/>
      <c r="F145" s="453"/>
      <c r="G145" s="453"/>
      <c r="H145" s="472"/>
      <c r="I145" s="475" t="str">
        <f>IF(データ!$M$108=0," ",データ!$M$108)</f>
        <v xml:space="preserve"> </v>
      </c>
      <c r="J145" s="476"/>
      <c r="K145" s="476"/>
      <c r="L145" s="476"/>
      <c r="M145" s="476"/>
      <c r="N145" s="476"/>
      <c r="O145" s="476"/>
      <c r="P145" s="476"/>
      <c r="Q145" s="476"/>
      <c r="R145" s="476"/>
      <c r="S145" s="476"/>
      <c r="T145" s="476"/>
      <c r="U145" s="476"/>
      <c r="V145" s="476"/>
      <c r="W145" s="476"/>
      <c r="X145" s="476"/>
      <c r="Y145" s="476"/>
      <c r="Z145" s="476"/>
      <c r="AA145" s="476"/>
      <c r="AB145" s="476"/>
      <c r="AC145" s="476"/>
      <c r="AD145" s="476"/>
      <c r="AE145" s="476"/>
      <c r="AF145" s="477"/>
    </row>
    <row r="146" spans="1:32">
      <c r="A146" s="456"/>
      <c r="B146" s="451"/>
      <c r="C146" s="451"/>
      <c r="D146" s="451"/>
      <c r="E146" s="451"/>
      <c r="F146" s="451"/>
      <c r="G146" s="451"/>
      <c r="H146" s="473"/>
      <c r="I146" s="47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79"/>
    </row>
    <row r="147" spans="1:32">
      <c r="A147" s="456"/>
      <c r="B147" s="451"/>
      <c r="C147" s="451"/>
      <c r="D147" s="451"/>
      <c r="E147" s="451"/>
      <c r="F147" s="451"/>
      <c r="G147" s="451"/>
      <c r="H147" s="473"/>
      <c r="I147" s="478"/>
      <c r="J147" s="448"/>
      <c r="K147" s="448"/>
      <c r="L147" s="448"/>
      <c r="M147" s="448"/>
      <c r="N147" s="448"/>
      <c r="O147" s="448"/>
      <c r="P147" s="448"/>
      <c r="Q147" s="448"/>
      <c r="R147" s="448"/>
      <c r="S147" s="448"/>
      <c r="T147" s="448"/>
      <c r="U147" s="448"/>
      <c r="V147" s="448"/>
      <c r="W147" s="448"/>
      <c r="X147" s="448"/>
      <c r="Y147" s="448"/>
      <c r="Z147" s="448"/>
      <c r="AA147" s="448"/>
      <c r="AB147" s="448"/>
      <c r="AC147" s="448"/>
      <c r="AD147" s="448"/>
      <c r="AE147" s="448"/>
      <c r="AF147" s="479"/>
    </row>
    <row r="148" spans="1:32">
      <c r="A148" s="456"/>
      <c r="B148" s="451"/>
      <c r="C148" s="451"/>
      <c r="D148" s="451"/>
      <c r="E148" s="451"/>
      <c r="F148" s="451"/>
      <c r="G148" s="451"/>
      <c r="H148" s="473"/>
      <c r="I148" s="478"/>
      <c r="J148" s="448"/>
      <c r="K148" s="448"/>
      <c r="L148" s="448"/>
      <c r="M148" s="448"/>
      <c r="N148" s="448"/>
      <c r="O148" s="448"/>
      <c r="P148" s="448"/>
      <c r="Q148" s="448"/>
      <c r="R148" s="448"/>
      <c r="S148" s="448"/>
      <c r="T148" s="448"/>
      <c r="U148" s="448"/>
      <c r="V148" s="448"/>
      <c r="W148" s="448"/>
      <c r="X148" s="448"/>
      <c r="Y148" s="448"/>
      <c r="Z148" s="448"/>
      <c r="AA148" s="448"/>
      <c r="AB148" s="448"/>
      <c r="AC148" s="448"/>
      <c r="AD148" s="448"/>
      <c r="AE148" s="448"/>
      <c r="AF148" s="479"/>
    </row>
    <row r="149" spans="1:32">
      <c r="A149" s="456"/>
      <c r="B149" s="451"/>
      <c r="C149" s="451"/>
      <c r="D149" s="451"/>
      <c r="E149" s="451"/>
      <c r="F149" s="451"/>
      <c r="G149" s="451"/>
      <c r="H149" s="473"/>
      <c r="I149" s="478"/>
      <c r="J149" s="448"/>
      <c r="K149" s="448"/>
      <c r="L149" s="448"/>
      <c r="M149" s="448"/>
      <c r="N149" s="448"/>
      <c r="O149" s="448"/>
      <c r="P149" s="448"/>
      <c r="Q149" s="448"/>
      <c r="R149" s="448"/>
      <c r="S149" s="448"/>
      <c r="T149" s="448"/>
      <c r="U149" s="448"/>
      <c r="V149" s="448"/>
      <c r="W149" s="448"/>
      <c r="X149" s="448"/>
      <c r="Y149" s="448"/>
      <c r="Z149" s="448"/>
      <c r="AA149" s="448"/>
      <c r="AB149" s="448"/>
      <c r="AC149" s="448"/>
      <c r="AD149" s="448"/>
      <c r="AE149" s="448"/>
      <c r="AF149" s="479"/>
    </row>
    <row r="150" spans="1:32">
      <c r="A150" s="459"/>
      <c r="B150" s="460"/>
      <c r="C150" s="460"/>
      <c r="D150" s="460"/>
      <c r="E150" s="460"/>
      <c r="F150" s="460"/>
      <c r="G150" s="460"/>
      <c r="H150" s="474"/>
      <c r="I150" s="480"/>
      <c r="J150" s="481"/>
      <c r="K150" s="481"/>
      <c r="L150" s="481"/>
      <c r="M150" s="481"/>
      <c r="N150" s="481"/>
      <c r="O150" s="481"/>
      <c r="P150" s="481"/>
      <c r="Q150" s="481"/>
      <c r="R150" s="481"/>
      <c r="S150" s="481"/>
      <c r="T150" s="481"/>
      <c r="U150" s="481"/>
      <c r="V150" s="481"/>
      <c r="W150" s="481"/>
      <c r="X150" s="481"/>
      <c r="Y150" s="481"/>
      <c r="Z150" s="481"/>
      <c r="AA150" s="481"/>
      <c r="AB150" s="481"/>
      <c r="AC150" s="481"/>
      <c r="AD150" s="481"/>
      <c r="AE150" s="481"/>
      <c r="AF150" s="482"/>
    </row>
    <row r="151" spans="1:32">
      <c r="A151" s="5"/>
      <c r="B151" s="5"/>
      <c r="C151" s="6"/>
      <c r="D151" s="6"/>
      <c r="E151" s="6"/>
      <c r="F151" s="6"/>
      <c r="G151" s="6"/>
      <c r="H151" s="5"/>
      <c r="I151" s="5"/>
      <c r="J151" s="6"/>
      <c r="K151" s="6"/>
      <c r="L151" s="6"/>
      <c r="M151" s="6"/>
      <c r="N151" s="6"/>
      <c r="O151" s="5"/>
      <c r="P151" s="5"/>
      <c r="Q151" s="6"/>
      <c r="R151" s="6"/>
      <c r="S151" s="6"/>
      <c r="T151" s="4"/>
      <c r="U151" s="6"/>
      <c r="V151" s="6"/>
      <c r="W151" s="438" t="str">
        <f>IF(データ!$M$103=0," ",データ!$M$103)</f>
        <v xml:space="preserve"> </v>
      </c>
      <c r="X151" s="438"/>
      <c r="Y151" s="438"/>
      <c r="Z151" s="438"/>
      <c r="AA151" s="438"/>
      <c r="AB151" s="438"/>
      <c r="AC151" s="438"/>
      <c r="AD151" s="438"/>
      <c r="AE151" s="438"/>
      <c r="AF151" s="438"/>
    </row>
    <row r="152" spans="1:32">
      <c r="A152" s="439"/>
      <c r="B152" s="439"/>
      <c r="C152" s="439"/>
      <c r="D152" s="439"/>
      <c r="E152" s="439"/>
      <c r="F152" s="439"/>
      <c r="G152" s="439"/>
      <c r="H152" s="439"/>
      <c r="I152" s="439"/>
      <c r="J152" s="439"/>
      <c r="K152" s="6"/>
      <c r="L152" s="6"/>
      <c r="M152" s="6"/>
      <c r="N152" s="6"/>
      <c r="O152" s="5"/>
      <c r="P152" s="5"/>
      <c r="Q152" s="6"/>
      <c r="R152" s="6"/>
      <c r="S152" s="6"/>
      <c r="T152" s="4"/>
      <c r="U152" s="7"/>
      <c r="V152" s="7"/>
      <c r="W152" s="440" t="str">
        <f>IF(データ!$M$104=0," ",データ!$M$104)</f>
        <v xml:space="preserve"> </v>
      </c>
      <c r="X152" s="440"/>
      <c r="Y152" s="440"/>
      <c r="Z152" s="440"/>
      <c r="AA152" s="440"/>
      <c r="AB152" s="440"/>
      <c r="AC152" s="440"/>
      <c r="AD152" s="440"/>
      <c r="AE152" s="440"/>
      <c r="AF152" s="440"/>
    </row>
    <row r="153" spans="1:32">
      <c r="A153" s="450" t="str">
        <f>IF(データ!AA93=0," ",ASC(データ!AA93))</f>
        <v xml:space="preserve"> </v>
      </c>
      <c r="B153" s="450"/>
      <c r="C153" s="450"/>
      <c r="D153" s="450"/>
      <c r="E153" s="450"/>
      <c r="F153" s="450"/>
      <c r="G153" s="450"/>
      <c r="H153" s="450"/>
      <c r="I153" s="450"/>
      <c r="J153" s="450"/>
      <c r="K153" s="6"/>
      <c r="L153" s="6"/>
      <c r="M153" s="6"/>
      <c r="N153" s="6"/>
      <c r="O153" s="6"/>
      <c r="P153" s="6"/>
      <c r="Q153" s="6"/>
      <c r="R153" s="6"/>
      <c r="S153" s="6"/>
      <c r="T153" s="6"/>
      <c r="U153" s="6"/>
      <c r="V153" s="6"/>
      <c r="W153" s="6"/>
      <c r="X153" s="6"/>
      <c r="Y153" s="6"/>
      <c r="Z153" s="6"/>
      <c r="AA153" s="6"/>
      <c r="AB153" s="6"/>
      <c r="AC153" s="5"/>
      <c r="AD153" s="6"/>
      <c r="AE153" s="6"/>
      <c r="AF153" s="5"/>
    </row>
    <row r="154" spans="1:32">
      <c r="A154" s="450"/>
      <c r="B154" s="450"/>
      <c r="C154" s="450"/>
      <c r="D154" s="450"/>
      <c r="E154" s="450"/>
      <c r="F154" s="450"/>
      <c r="G154" s="450"/>
      <c r="H154" s="450"/>
      <c r="I154" s="450"/>
      <c r="J154" s="450"/>
      <c r="K154" s="6"/>
      <c r="L154" s="6"/>
      <c r="M154" s="6"/>
      <c r="N154" s="6"/>
      <c r="O154" s="6"/>
      <c r="P154" s="6"/>
      <c r="Q154" s="6"/>
      <c r="R154" s="6"/>
      <c r="S154" s="6"/>
      <c r="T154" s="6"/>
      <c r="U154" s="6"/>
      <c r="V154" s="6"/>
      <c r="W154" s="6"/>
      <c r="X154" s="6"/>
      <c r="Y154" s="6"/>
      <c r="Z154" s="6"/>
      <c r="AA154" s="6"/>
      <c r="AB154" s="6"/>
      <c r="AC154" s="6"/>
      <c r="AD154" s="6"/>
      <c r="AE154" s="6"/>
      <c r="AF154" s="6"/>
    </row>
    <row r="155" spans="1:32">
      <c r="A155" s="450" t="str">
        <f>IF(データ!J93=0," ",ASC(データ!J93)&amp;" 様")</f>
        <v xml:space="preserve"> </v>
      </c>
      <c r="B155" s="450"/>
      <c r="C155" s="450"/>
      <c r="D155" s="450"/>
      <c r="E155" s="450"/>
      <c r="F155" s="450"/>
      <c r="G155" s="450"/>
      <c r="H155" s="450"/>
      <c r="I155" s="450"/>
      <c r="J155" s="450"/>
      <c r="K155" s="450"/>
      <c r="L155" s="450"/>
      <c r="M155" s="450"/>
      <c r="N155" s="4"/>
      <c r="O155" s="6"/>
      <c r="P155" s="6"/>
      <c r="Q155" s="6"/>
      <c r="R155" s="6"/>
      <c r="S155" s="6"/>
      <c r="T155" s="6"/>
      <c r="U155" s="6"/>
      <c r="V155" s="6"/>
      <c r="W155" s="6"/>
      <c r="X155" s="6"/>
      <c r="Y155" s="6"/>
      <c r="Z155" s="6"/>
      <c r="AA155" s="6"/>
      <c r="AB155" s="6"/>
      <c r="AC155" s="6"/>
      <c r="AD155" s="6"/>
      <c r="AE155" s="6"/>
      <c r="AF155" s="6"/>
    </row>
    <row r="156" spans="1:32">
      <c r="A156" s="450"/>
      <c r="B156" s="450"/>
      <c r="C156" s="450"/>
      <c r="D156" s="450"/>
      <c r="E156" s="450"/>
      <c r="F156" s="450"/>
      <c r="G156" s="450"/>
      <c r="H156" s="450"/>
      <c r="I156" s="450"/>
      <c r="J156" s="450"/>
      <c r="K156" s="450"/>
      <c r="L156" s="450"/>
      <c r="M156" s="450"/>
      <c r="N156" s="6"/>
      <c r="O156" s="6"/>
      <c r="P156" s="6"/>
      <c r="Q156" s="6"/>
      <c r="R156" s="6"/>
      <c r="S156" s="6"/>
      <c r="T156" s="6"/>
      <c r="U156" s="6"/>
      <c r="V156" s="6"/>
      <c r="W156" s="6"/>
      <c r="X156" s="6"/>
      <c r="Y156" s="6"/>
      <c r="Z156" s="6"/>
      <c r="AA156" s="6"/>
      <c r="AB156" s="6"/>
      <c r="AC156" s="6"/>
      <c r="AD156" s="6"/>
      <c r="AE156" s="6"/>
      <c r="AF156" s="6"/>
    </row>
    <row r="157" spans="1:32">
      <c r="A157" s="8"/>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row>
    <row r="158" spans="1:32">
      <c r="A158" s="8"/>
      <c r="B158" s="9"/>
      <c r="C158" s="9"/>
      <c r="D158" s="9"/>
      <c r="E158" s="9"/>
      <c r="F158" s="9"/>
      <c r="G158" s="9"/>
      <c r="H158" s="9"/>
      <c r="I158" s="9"/>
      <c r="J158" s="9"/>
      <c r="K158" s="9"/>
      <c r="L158" s="9"/>
      <c r="M158" s="9"/>
      <c r="N158" s="9"/>
      <c r="O158" s="9"/>
      <c r="P158" s="9"/>
      <c r="Q158" s="9"/>
      <c r="R158" s="9"/>
      <c r="S158" s="9"/>
      <c r="T158" s="59"/>
      <c r="U158" s="59"/>
      <c r="V158" s="59"/>
      <c r="W158" s="451" t="s">
        <v>352</v>
      </c>
      <c r="X158" s="451"/>
      <c r="Y158" s="451"/>
      <c r="Z158" s="451"/>
      <c r="AA158" s="451"/>
      <c r="AB158" s="451"/>
      <c r="AC158" s="451"/>
      <c r="AD158" s="451"/>
      <c r="AE158" s="451"/>
      <c r="AF158" s="451"/>
    </row>
    <row r="159" spans="1:32">
      <c r="A159" s="8"/>
      <c r="B159" s="6"/>
      <c r="C159" s="6"/>
      <c r="D159" s="6"/>
      <c r="E159" s="6"/>
      <c r="F159" s="6"/>
      <c r="G159" s="6"/>
      <c r="H159" s="6"/>
      <c r="I159" s="6"/>
      <c r="J159" s="6"/>
      <c r="K159" s="6"/>
      <c r="L159" s="6"/>
      <c r="M159" s="6"/>
      <c r="N159" s="6"/>
      <c r="O159" s="6"/>
      <c r="P159" s="6"/>
      <c r="Q159" s="6"/>
      <c r="R159" s="6"/>
      <c r="S159" s="6"/>
      <c r="T159" s="2"/>
      <c r="U159" s="2"/>
      <c r="V159" s="2"/>
      <c r="W159" s="437" t="str">
        <f>IF(データ!$M$23=0,"","("&amp;データ!$M$23&amp;")")</f>
        <v>(政策企画部　うんなん暮らし推進課　交通政策室)</v>
      </c>
      <c r="X159" s="437"/>
      <c r="Y159" s="437"/>
      <c r="Z159" s="437"/>
      <c r="AA159" s="437"/>
      <c r="AB159" s="437"/>
      <c r="AC159" s="437"/>
      <c r="AD159" s="437"/>
      <c r="AE159" s="437"/>
      <c r="AF159" s="437"/>
    </row>
    <row r="160" spans="1:32">
      <c r="A160" s="8"/>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8"/>
      <c r="AC160" s="6"/>
      <c r="AD160" s="6"/>
      <c r="AE160" s="6"/>
      <c r="AF160" s="6"/>
    </row>
    <row r="161" spans="1:32" ht="13.5" customHeight="1">
      <c r="A161" s="447" t="str">
        <f>$A$11</f>
        <v>指名通知書</v>
      </c>
      <c r="B161" s="447"/>
      <c r="C161" s="447"/>
      <c r="D161" s="447"/>
      <c r="E161" s="447"/>
      <c r="F161" s="447"/>
      <c r="G161" s="447"/>
      <c r="H161" s="447"/>
      <c r="I161" s="447"/>
      <c r="J161" s="447"/>
      <c r="K161" s="447"/>
      <c r="L161" s="447"/>
      <c r="M161" s="447"/>
      <c r="N161" s="447"/>
      <c r="O161" s="447"/>
      <c r="P161" s="447"/>
      <c r="Q161" s="447"/>
      <c r="R161" s="447"/>
      <c r="S161" s="447"/>
      <c r="T161" s="447"/>
      <c r="U161" s="447"/>
      <c r="V161" s="447"/>
      <c r="W161" s="447"/>
      <c r="X161" s="447"/>
      <c r="Y161" s="447"/>
      <c r="Z161" s="447"/>
      <c r="AA161" s="447"/>
      <c r="AB161" s="447"/>
      <c r="AC161" s="447"/>
      <c r="AD161" s="447"/>
      <c r="AE161" s="447"/>
      <c r="AF161" s="447"/>
    </row>
    <row r="162" spans="1:32" ht="13.5" customHeight="1">
      <c r="A162" s="447"/>
      <c r="B162" s="447"/>
      <c r="C162" s="447"/>
      <c r="D162" s="447"/>
      <c r="E162" s="447"/>
      <c r="F162" s="447"/>
      <c r="G162" s="447"/>
      <c r="H162" s="447"/>
      <c r="I162" s="447"/>
      <c r="J162" s="447"/>
      <c r="K162" s="447"/>
      <c r="L162" s="447"/>
      <c r="M162" s="447"/>
      <c r="N162" s="447"/>
      <c r="O162" s="447"/>
      <c r="P162" s="447"/>
      <c r="Q162" s="447"/>
      <c r="R162" s="447"/>
      <c r="S162" s="447"/>
      <c r="T162" s="447"/>
      <c r="U162" s="447"/>
      <c r="V162" s="447"/>
      <c r="W162" s="447"/>
      <c r="X162" s="447"/>
      <c r="Y162" s="447"/>
      <c r="Z162" s="447"/>
      <c r="AA162" s="447"/>
      <c r="AB162" s="447"/>
      <c r="AC162" s="447"/>
      <c r="AD162" s="447"/>
      <c r="AE162" s="447"/>
      <c r="AF162" s="447"/>
    </row>
    <row r="163" spans="1:32">
      <c r="A163" s="448" t="s">
        <v>121</v>
      </c>
      <c r="B163" s="448"/>
      <c r="C163" s="448"/>
      <c r="D163" s="448"/>
      <c r="E163" s="448"/>
      <c r="F163" s="448"/>
      <c r="G163" s="448"/>
      <c r="H163" s="448"/>
      <c r="I163" s="448"/>
      <c r="J163" s="448"/>
      <c r="K163" s="448"/>
      <c r="L163" s="448"/>
      <c r="M163" s="448"/>
      <c r="N163" s="448"/>
      <c r="O163" s="448"/>
      <c r="P163" s="448"/>
      <c r="Q163" s="448"/>
      <c r="R163" s="448"/>
      <c r="S163" s="448"/>
      <c r="T163" s="448"/>
      <c r="U163" s="448"/>
      <c r="V163" s="448"/>
      <c r="W163" s="448"/>
      <c r="X163" s="448"/>
      <c r="Y163" s="448"/>
      <c r="Z163" s="448"/>
      <c r="AA163" s="448"/>
      <c r="AB163" s="448"/>
      <c r="AC163" s="448"/>
      <c r="AD163" s="448"/>
      <c r="AE163" s="448"/>
      <c r="AF163" s="448"/>
    </row>
    <row r="164" spans="1:32">
      <c r="A164" s="449"/>
      <c r="B164" s="449"/>
      <c r="C164" s="449"/>
      <c r="D164" s="449"/>
      <c r="E164" s="449"/>
      <c r="F164" s="449"/>
      <c r="G164" s="449"/>
      <c r="H164" s="449"/>
      <c r="I164" s="449"/>
      <c r="J164" s="449"/>
      <c r="K164" s="449"/>
      <c r="L164" s="449"/>
      <c r="M164" s="449"/>
      <c r="N164" s="449"/>
      <c r="O164" s="449"/>
      <c r="P164" s="449"/>
      <c r="Q164" s="449"/>
      <c r="R164" s="449"/>
      <c r="S164" s="449"/>
      <c r="T164" s="449"/>
      <c r="U164" s="449"/>
      <c r="V164" s="449"/>
      <c r="W164" s="449"/>
      <c r="X164" s="449"/>
      <c r="Y164" s="449"/>
      <c r="Z164" s="449"/>
      <c r="AA164" s="449"/>
      <c r="AB164" s="449"/>
      <c r="AC164" s="449"/>
      <c r="AD164" s="449"/>
      <c r="AE164" s="449"/>
      <c r="AF164" s="449"/>
    </row>
    <row r="165" spans="1:32">
      <c r="A165" s="436" t="s">
        <v>15</v>
      </c>
      <c r="B165" s="436"/>
      <c r="C165" s="436"/>
      <c r="D165" s="436"/>
      <c r="E165" s="436"/>
      <c r="F165" s="436"/>
      <c r="G165" s="436"/>
      <c r="H165" s="436"/>
      <c r="I165" s="288" t="str">
        <f>IF(データ!$M$25=0," ",データ!$M$25)</f>
        <v>雲南市民バス（２９人乗り４WD）更新事業</v>
      </c>
      <c r="J165" s="289"/>
      <c r="K165" s="289"/>
      <c r="L165" s="289"/>
      <c r="M165" s="289"/>
      <c r="N165" s="289"/>
      <c r="O165" s="289"/>
      <c r="P165" s="289"/>
      <c r="Q165" s="289"/>
      <c r="R165" s="289"/>
      <c r="S165" s="289"/>
      <c r="T165" s="289"/>
      <c r="U165" s="289"/>
      <c r="V165" s="289"/>
      <c r="W165" s="289"/>
      <c r="X165" s="289"/>
      <c r="Y165" s="289"/>
      <c r="Z165" s="289"/>
      <c r="AA165" s="289"/>
      <c r="AB165" s="289"/>
      <c r="AC165" s="289"/>
      <c r="AD165" s="289"/>
      <c r="AE165" s="289"/>
      <c r="AF165" s="290"/>
    </row>
    <row r="166" spans="1:32">
      <c r="A166" s="436" t="s">
        <v>129</v>
      </c>
      <c r="B166" s="436"/>
      <c r="C166" s="436"/>
      <c r="D166" s="436"/>
      <c r="E166" s="436"/>
      <c r="F166" s="436"/>
      <c r="G166" s="436"/>
      <c r="H166" s="436"/>
      <c r="I166" s="288" t="str">
        <f>IF(データ!$M$26=0," ",データ!$M$26)</f>
        <v>雲南市木次町里方</v>
      </c>
      <c r="J166" s="289"/>
      <c r="K166" s="289"/>
      <c r="L166" s="289"/>
      <c r="M166" s="289"/>
      <c r="N166" s="289"/>
      <c r="O166" s="289"/>
      <c r="P166" s="289"/>
      <c r="Q166" s="289"/>
      <c r="R166" s="289"/>
      <c r="S166" s="289"/>
      <c r="T166" s="289"/>
      <c r="U166" s="289"/>
      <c r="V166" s="289"/>
      <c r="W166" s="289"/>
      <c r="X166" s="289"/>
      <c r="Y166" s="289"/>
      <c r="Z166" s="289"/>
      <c r="AA166" s="289"/>
      <c r="AB166" s="289"/>
      <c r="AC166" s="289"/>
      <c r="AD166" s="289"/>
      <c r="AE166" s="289"/>
      <c r="AF166" s="290"/>
    </row>
    <row r="167" spans="1:32">
      <c r="A167" s="444" t="s">
        <v>84</v>
      </c>
      <c r="B167" s="445"/>
      <c r="C167" s="445"/>
      <c r="D167" s="445"/>
      <c r="E167" s="445"/>
      <c r="F167" s="445"/>
      <c r="G167" s="445"/>
      <c r="H167" s="446"/>
      <c r="I167" s="293">
        <f>IF(データ!$M$31=0," ",データ!$M$31)</f>
        <v>45429</v>
      </c>
      <c r="J167" s="292"/>
      <c r="K167" s="292"/>
      <c r="L167" s="292"/>
      <c r="M167" s="292"/>
      <c r="N167" s="292"/>
      <c r="O167" s="292"/>
      <c r="P167" s="292"/>
      <c r="Q167" s="42" t="str">
        <f>IF(S167="","","～")</f>
        <v>～</v>
      </c>
      <c r="R167" s="42"/>
      <c r="S167" s="292">
        <f>IF(データ!$M$32=0," ",データ!$M$32)</f>
        <v>45719</v>
      </c>
      <c r="T167" s="292"/>
      <c r="U167" s="292"/>
      <c r="V167" s="292"/>
      <c r="W167" s="292"/>
      <c r="X167" s="292"/>
      <c r="Y167" s="292"/>
      <c r="Z167" s="292"/>
      <c r="AA167" s="44"/>
      <c r="AB167" s="44"/>
      <c r="AC167" s="44"/>
      <c r="AD167" s="44"/>
      <c r="AE167" s="44"/>
      <c r="AF167" s="45"/>
    </row>
    <row r="168" spans="1:32">
      <c r="A168" s="436" t="s">
        <v>85</v>
      </c>
      <c r="B168" s="436"/>
      <c r="C168" s="436"/>
      <c r="D168" s="436"/>
      <c r="E168" s="436"/>
      <c r="F168" s="436" t="s">
        <v>86</v>
      </c>
      <c r="G168" s="436"/>
      <c r="H168" s="436"/>
      <c r="I168" s="441" t="str">
        <f>IF(データ!$M$35=0," ",データ!$M$35)</f>
        <v>令和6年5月8日（水）から令和6年5月16日（木）</v>
      </c>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3"/>
    </row>
    <row r="169" spans="1:32">
      <c r="A169" s="436"/>
      <c r="B169" s="436"/>
      <c r="C169" s="436"/>
      <c r="D169" s="436"/>
      <c r="E169" s="436"/>
      <c r="F169" s="436" t="s">
        <v>87</v>
      </c>
      <c r="G169" s="436"/>
      <c r="H169" s="436"/>
      <c r="I169" s="288" t="str">
        <f>IF(データ!$M$36=0," ",データ!$M$36)</f>
        <v>ホームページ</v>
      </c>
      <c r="J169" s="289"/>
      <c r="K169" s="289"/>
      <c r="L169" s="289"/>
      <c r="M169" s="289"/>
      <c r="N169" s="289"/>
      <c r="O169" s="289"/>
      <c r="P169" s="289"/>
      <c r="Q169" s="289"/>
      <c r="R169" s="289"/>
      <c r="S169" s="289"/>
      <c r="T169" s="289"/>
      <c r="U169" s="289"/>
      <c r="V169" s="289"/>
      <c r="W169" s="289"/>
      <c r="X169" s="289"/>
      <c r="Y169" s="289"/>
      <c r="Z169" s="289"/>
      <c r="AA169" s="289"/>
      <c r="AB169" s="289"/>
      <c r="AC169" s="289"/>
      <c r="AD169" s="289"/>
      <c r="AE169" s="289"/>
      <c r="AF169" s="290"/>
    </row>
    <row r="170" spans="1:32">
      <c r="A170" s="436" t="s">
        <v>88</v>
      </c>
      <c r="B170" s="436"/>
      <c r="C170" s="436"/>
      <c r="D170" s="436"/>
      <c r="E170" s="436"/>
      <c r="F170" s="436" t="s">
        <v>89</v>
      </c>
      <c r="G170" s="436"/>
      <c r="H170" s="436"/>
      <c r="I170" s="441" t="str">
        <f>IF(データ!$M$37=0," ",データ!$M$37)</f>
        <v>実施しない</v>
      </c>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3"/>
    </row>
    <row r="171" spans="1:32">
      <c r="A171" s="436"/>
      <c r="B171" s="436"/>
      <c r="C171" s="436"/>
      <c r="D171" s="436"/>
      <c r="E171" s="436"/>
      <c r="F171" s="436" t="s">
        <v>87</v>
      </c>
      <c r="G171" s="436"/>
      <c r="H171" s="436"/>
      <c r="I171" s="191" t="str">
        <f>IF(データ!$M$38=0," ",データ!$M$38)</f>
        <v>実施しない</v>
      </c>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row>
    <row r="172" spans="1:32">
      <c r="A172" s="436" t="s">
        <v>90</v>
      </c>
      <c r="B172" s="436"/>
      <c r="C172" s="436"/>
      <c r="D172" s="436"/>
      <c r="E172" s="436"/>
      <c r="F172" s="436"/>
      <c r="G172" s="436"/>
      <c r="H172" s="436"/>
      <c r="I172" s="191" t="str">
        <f>IF(データ!$M$39=0," ",データ!$M$39)</f>
        <v>入札書及び見積明細</v>
      </c>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row>
    <row r="173" spans="1:32">
      <c r="A173" s="436" t="s">
        <v>20</v>
      </c>
      <c r="B173" s="436"/>
      <c r="C173" s="436"/>
      <c r="D173" s="436"/>
      <c r="E173" s="436"/>
      <c r="F173" s="436"/>
      <c r="G173" s="436"/>
      <c r="H173" s="436"/>
      <c r="I173" s="191" t="str">
        <f>IF(データ!$M$40=0," ",データ!$M$40)</f>
        <v>実施しない</v>
      </c>
      <c r="J173" s="191"/>
      <c r="K173" s="191"/>
      <c r="L173" s="191"/>
      <c r="M173" s="191"/>
      <c r="N173" s="191"/>
      <c r="O173" s="191"/>
      <c r="P173" s="191"/>
      <c r="Q173" s="191"/>
      <c r="R173" s="191"/>
      <c r="S173" s="191"/>
      <c r="T173" s="191"/>
      <c r="U173" s="191"/>
      <c r="V173" s="191"/>
      <c r="W173" s="191"/>
      <c r="X173" s="191"/>
      <c r="Y173" s="191"/>
      <c r="Z173" s="191"/>
      <c r="AA173" s="191"/>
      <c r="AB173" s="191"/>
      <c r="AC173" s="191"/>
      <c r="AD173" s="191"/>
      <c r="AE173" s="191"/>
      <c r="AF173" s="191"/>
    </row>
    <row r="174" spans="1:32">
      <c r="A174" s="436" t="s">
        <v>91</v>
      </c>
      <c r="B174" s="436"/>
      <c r="C174" s="436"/>
      <c r="D174" s="436"/>
      <c r="E174" s="436"/>
      <c r="F174" s="436" t="s">
        <v>89</v>
      </c>
      <c r="G174" s="436"/>
      <c r="H174" s="436"/>
      <c r="I174" s="293">
        <f>IF(データ!$M$41=0," ",データ!$M$41)</f>
        <v>45429</v>
      </c>
      <c r="J174" s="292"/>
      <c r="K174" s="292"/>
      <c r="L174" s="292"/>
      <c r="M174" s="292"/>
      <c r="N174" s="292"/>
      <c r="O174" s="292"/>
      <c r="P174" s="292"/>
      <c r="Q174" s="367">
        <f>IF(データ!$M$42=0," ",データ!$M$42)</f>
        <v>0.6875</v>
      </c>
      <c r="R174" s="367"/>
      <c r="S174" s="367"/>
      <c r="T174" s="1"/>
      <c r="U174" s="345" t="str">
        <f>IF(データ!$M$33="随意契約","までに提出する","")</f>
        <v/>
      </c>
      <c r="V174" s="345"/>
      <c r="W174" s="345"/>
      <c r="X174" s="345"/>
      <c r="Y174" s="345"/>
      <c r="Z174" s="345"/>
      <c r="AA174" s="345"/>
      <c r="AB174" s="345"/>
      <c r="AC174" s="345"/>
      <c r="AD174" s="345"/>
      <c r="AE174" s="345"/>
      <c r="AF174" s="346"/>
    </row>
    <row r="175" spans="1:32">
      <c r="A175" s="436"/>
      <c r="B175" s="436"/>
      <c r="C175" s="436"/>
      <c r="D175" s="436"/>
      <c r="E175" s="436"/>
      <c r="F175" s="436" t="s">
        <v>87</v>
      </c>
      <c r="G175" s="436"/>
      <c r="H175" s="436"/>
      <c r="I175" s="191" t="str">
        <f>IF(データ!$M$43=0," ",データ!$M$43)</f>
        <v>雲南市役所2階204会議室</v>
      </c>
      <c r="J175" s="191"/>
      <c r="K175" s="191"/>
      <c r="L175" s="191"/>
      <c r="M175" s="191"/>
      <c r="N175" s="191"/>
      <c r="O175" s="191"/>
      <c r="P175" s="191"/>
      <c r="Q175" s="191"/>
      <c r="R175" s="191"/>
      <c r="S175" s="191"/>
      <c r="T175" s="191"/>
      <c r="U175" s="191"/>
      <c r="V175" s="191"/>
      <c r="W175" s="191"/>
      <c r="X175" s="191"/>
      <c r="Y175" s="191"/>
      <c r="Z175" s="191"/>
      <c r="AA175" s="191"/>
      <c r="AB175" s="191"/>
      <c r="AC175" s="191"/>
      <c r="AD175" s="191"/>
      <c r="AE175" s="191"/>
      <c r="AF175" s="191"/>
    </row>
    <row r="176" spans="1:32">
      <c r="A176" s="436"/>
      <c r="B176" s="436"/>
      <c r="C176" s="436"/>
      <c r="D176" s="436"/>
      <c r="E176" s="436"/>
      <c r="F176" s="436" t="s">
        <v>92</v>
      </c>
      <c r="G176" s="436"/>
      <c r="H176" s="436"/>
      <c r="I176" s="191" t="str">
        <f>IF(データ!$M$44=0," ",データ!$M$44)</f>
        <v>3回</v>
      </c>
      <c r="J176" s="191"/>
      <c r="K176" s="191"/>
      <c r="L176" s="191"/>
      <c r="M176" s="191"/>
      <c r="N176" s="191"/>
      <c r="O176" s="191"/>
      <c r="P176" s="191"/>
      <c r="Q176" s="191"/>
      <c r="R176" s="191"/>
      <c r="S176" s="191"/>
      <c r="T176" s="191"/>
      <c r="U176" s="191"/>
      <c r="V176" s="191"/>
      <c r="W176" s="191"/>
      <c r="X176" s="191"/>
      <c r="Y176" s="191"/>
      <c r="Z176" s="191"/>
      <c r="AA176" s="191"/>
      <c r="AB176" s="191"/>
      <c r="AC176" s="191"/>
      <c r="AD176" s="191"/>
      <c r="AE176" s="191"/>
      <c r="AF176" s="191"/>
    </row>
    <row r="177" spans="1:32">
      <c r="A177" s="436" t="s">
        <v>93</v>
      </c>
      <c r="B177" s="436"/>
      <c r="C177" s="436"/>
      <c r="D177" s="436"/>
      <c r="E177" s="436"/>
      <c r="F177" s="436" t="s">
        <v>89</v>
      </c>
      <c r="G177" s="436"/>
      <c r="H177" s="436"/>
      <c r="I177" s="293">
        <f>IF(データ!$M$45=0," ",データ!$M$45)</f>
        <v>45429</v>
      </c>
      <c r="J177" s="292"/>
      <c r="K177" s="292"/>
      <c r="L177" s="292"/>
      <c r="M177" s="292"/>
      <c r="N177" s="292"/>
      <c r="O177" s="292"/>
      <c r="P177" s="292"/>
      <c r="Q177" s="367">
        <f>IF(データ!$M$46=0," ",データ!$M$46)</f>
        <v>0.6875</v>
      </c>
      <c r="R177" s="367"/>
      <c r="S177" s="367"/>
      <c r="T177" s="1"/>
      <c r="U177" s="345" t="s">
        <v>267</v>
      </c>
      <c r="V177" s="345"/>
      <c r="W177" s="345"/>
      <c r="X177" s="345"/>
      <c r="Y177" s="345"/>
      <c r="Z177" s="345"/>
      <c r="AA177" s="345"/>
      <c r="AB177" s="345"/>
      <c r="AC177" s="345"/>
      <c r="AD177" s="345"/>
      <c r="AE177" s="345"/>
      <c r="AF177" s="346"/>
    </row>
    <row r="178" spans="1:32">
      <c r="A178" s="436"/>
      <c r="B178" s="436"/>
      <c r="C178" s="436"/>
      <c r="D178" s="436"/>
      <c r="E178" s="436"/>
      <c r="F178" s="436" t="s">
        <v>87</v>
      </c>
      <c r="G178" s="436"/>
      <c r="H178" s="436"/>
      <c r="I178" s="191" t="str">
        <f>IF(データ!$M$47=0," ",データ!$M$47)</f>
        <v>雲南市役所2階204会議室</v>
      </c>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row>
    <row r="179" spans="1:32">
      <c r="A179" s="436" t="s">
        <v>27</v>
      </c>
      <c r="B179" s="436"/>
      <c r="C179" s="436"/>
      <c r="D179" s="436"/>
      <c r="E179" s="436"/>
      <c r="F179" s="436"/>
      <c r="G179" s="436"/>
      <c r="H179" s="436"/>
      <c r="I179" s="311" t="str">
        <f>IF(データ!$M$63=0," ",データ!$M$63)</f>
        <v>設けない</v>
      </c>
      <c r="J179" s="311"/>
      <c r="K179" s="311"/>
      <c r="L179" s="311"/>
      <c r="M179" s="311"/>
      <c r="N179" s="311"/>
      <c r="O179" s="311"/>
      <c r="P179" s="311"/>
      <c r="Q179" s="311"/>
      <c r="R179" s="311"/>
      <c r="S179" s="311"/>
      <c r="T179" s="311"/>
      <c r="U179" s="311"/>
      <c r="V179" s="311"/>
      <c r="W179" s="311"/>
      <c r="X179" s="311"/>
      <c r="Y179" s="311"/>
      <c r="Z179" s="311"/>
      <c r="AA179" s="311"/>
      <c r="AB179" s="311"/>
      <c r="AC179" s="311"/>
      <c r="AD179" s="311"/>
      <c r="AE179" s="311"/>
      <c r="AF179" s="311"/>
    </row>
    <row r="180" spans="1:32">
      <c r="A180" s="436" t="s">
        <v>122</v>
      </c>
      <c r="B180" s="436"/>
      <c r="C180" s="436"/>
      <c r="D180" s="436"/>
      <c r="E180" s="436"/>
      <c r="F180" s="436"/>
      <c r="G180" s="436"/>
      <c r="H180" s="436"/>
      <c r="I18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180" s="483"/>
      <c r="K180" s="483"/>
      <c r="L180" s="483"/>
      <c r="M180" s="483"/>
      <c r="N180" s="483"/>
      <c r="O180" s="483"/>
      <c r="P180" s="483"/>
      <c r="Q180" s="483"/>
      <c r="R180" s="483"/>
      <c r="S180" s="483"/>
      <c r="T180" s="483"/>
      <c r="U180" s="483"/>
      <c r="V180" s="483"/>
      <c r="W180" s="483"/>
      <c r="X180" s="483"/>
      <c r="Y180" s="483"/>
      <c r="Z180" s="483"/>
      <c r="AA180" s="483"/>
      <c r="AB180" s="483"/>
      <c r="AC180" s="483"/>
      <c r="AD180" s="483"/>
      <c r="AE180" s="483"/>
      <c r="AF180" s="483"/>
    </row>
    <row r="181" spans="1:32">
      <c r="A181" s="436"/>
      <c r="B181" s="436"/>
      <c r="C181" s="436"/>
      <c r="D181" s="436"/>
      <c r="E181" s="436"/>
      <c r="F181" s="436"/>
      <c r="G181" s="436"/>
      <c r="H181" s="436"/>
      <c r="I181" s="483"/>
      <c r="J181" s="483"/>
      <c r="K181" s="483"/>
      <c r="L181" s="483"/>
      <c r="M181" s="483"/>
      <c r="N181" s="483"/>
      <c r="O181" s="483"/>
      <c r="P181" s="483"/>
      <c r="Q181" s="483"/>
      <c r="R181" s="483"/>
      <c r="S181" s="483"/>
      <c r="T181" s="483"/>
      <c r="U181" s="483"/>
      <c r="V181" s="483"/>
      <c r="W181" s="483"/>
      <c r="X181" s="483"/>
      <c r="Y181" s="483"/>
      <c r="Z181" s="483"/>
      <c r="AA181" s="483"/>
      <c r="AB181" s="483"/>
      <c r="AC181" s="483"/>
      <c r="AD181" s="483"/>
      <c r="AE181" s="483"/>
      <c r="AF181" s="483"/>
    </row>
    <row r="182" spans="1:32">
      <c r="A182" s="436"/>
      <c r="B182" s="436"/>
      <c r="C182" s="436"/>
      <c r="D182" s="436"/>
      <c r="E182" s="436"/>
      <c r="F182" s="436"/>
      <c r="G182" s="436"/>
      <c r="H182" s="436"/>
      <c r="I182" s="483"/>
      <c r="J182" s="483"/>
      <c r="K182" s="483"/>
      <c r="L182" s="483"/>
      <c r="M182" s="483"/>
      <c r="N182" s="483"/>
      <c r="O182" s="483"/>
      <c r="P182" s="483"/>
      <c r="Q182" s="483"/>
      <c r="R182" s="483"/>
      <c r="S182" s="483"/>
      <c r="T182" s="483"/>
      <c r="U182" s="483"/>
      <c r="V182" s="483"/>
      <c r="W182" s="483"/>
      <c r="X182" s="483"/>
      <c r="Y182" s="483"/>
      <c r="Z182" s="483"/>
      <c r="AA182" s="483"/>
      <c r="AB182" s="483"/>
      <c r="AC182" s="483"/>
      <c r="AD182" s="483"/>
      <c r="AE182" s="483"/>
      <c r="AF182" s="483"/>
    </row>
    <row r="183" spans="1:32">
      <c r="A183" s="436"/>
      <c r="B183" s="436"/>
      <c r="C183" s="436"/>
      <c r="D183" s="436"/>
      <c r="E183" s="436"/>
      <c r="F183" s="436"/>
      <c r="G183" s="436"/>
      <c r="H183" s="436"/>
      <c r="I183" s="483"/>
      <c r="J183" s="483"/>
      <c r="K183" s="483"/>
      <c r="L183" s="483"/>
      <c r="M183" s="483"/>
      <c r="N183" s="483"/>
      <c r="O183" s="483"/>
      <c r="P183" s="483"/>
      <c r="Q183" s="483"/>
      <c r="R183" s="483"/>
      <c r="S183" s="483"/>
      <c r="T183" s="483"/>
      <c r="U183" s="483"/>
      <c r="V183" s="483"/>
      <c r="W183" s="483"/>
      <c r="X183" s="483"/>
      <c r="Y183" s="483"/>
      <c r="Z183" s="483"/>
      <c r="AA183" s="483"/>
      <c r="AB183" s="483"/>
      <c r="AC183" s="483"/>
      <c r="AD183" s="483"/>
      <c r="AE183" s="483"/>
      <c r="AF183" s="483"/>
    </row>
    <row r="184" spans="1:32">
      <c r="A184" s="436"/>
      <c r="B184" s="436"/>
      <c r="C184" s="436"/>
      <c r="D184" s="436"/>
      <c r="E184" s="436"/>
      <c r="F184" s="436"/>
      <c r="G184" s="436"/>
      <c r="H184" s="436"/>
      <c r="I184" s="483"/>
      <c r="J184" s="483"/>
      <c r="K184" s="483"/>
      <c r="L184" s="483"/>
      <c r="M184" s="483"/>
      <c r="N184" s="483"/>
      <c r="O184" s="483"/>
      <c r="P184" s="483"/>
      <c r="Q184" s="483"/>
      <c r="R184" s="483"/>
      <c r="S184" s="483"/>
      <c r="T184" s="483"/>
      <c r="U184" s="483"/>
      <c r="V184" s="483"/>
      <c r="W184" s="483"/>
      <c r="X184" s="483"/>
      <c r="Y184" s="483"/>
      <c r="Z184" s="483"/>
      <c r="AA184" s="483"/>
      <c r="AB184" s="483"/>
      <c r="AC184" s="483"/>
      <c r="AD184" s="483"/>
      <c r="AE184" s="483"/>
      <c r="AF184" s="483"/>
    </row>
    <row r="185" spans="1:32">
      <c r="A185" s="436"/>
      <c r="B185" s="436"/>
      <c r="C185" s="436"/>
      <c r="D185" s="436"/>
      <c r="E185" s="436"/>
      <c r="F185" s="436"/>
      <c r="G185" s="436"/>
      <c r="H185" s="436"/>
      <c r="I185" s="483"/>
      <c r="J185" s="483"/>
      <c r="K185" s="483"/>
      <c r="L185" s="483"/>
      <c r="M185" s="483"/>
      <c r="N185" s="483"/>
      <c r="O185" s="483"/>
      <c r="P185" s="483"/>
      <c r="Q185" s="483"/>
      <c r="R185" s="483"/>
      <c r="S185" s="483"/>
      <c r="T185" s="483"/>
      <c r="U185" s="483"/>
      <c r="V185" s="483"/>
      <c r="W185" s="483"/>
      <c r="X185" s="483"/>
      <c r="Y185" s="483"/>
      <c r="Z185" s="483"/>
      <c r="AA185" s="483"/>
      <c r="AB185" s="483"/>
      <c r="AC185" s="483"/>
      <c r="AD185" s="483"/>
      <c r="AE185" s="483"/>
      <c r="AF185" s="483"/>
    </row>
    <row r="186" spans="1:32">
      <c r="A186" s="436"/>
      <c r="B186" s="436"/>
      <c r="C186" s="436"/>
      <c r="D186" s="436"/>
      <c r="E186" s="436"/>
      <c r="F186" s="436"/>
      <c r="G186" s="436"/>
      <c r="H186" s="436"/>
      <c r="I186" s="483"/>
      <c r="J186" s="483"/>
      <c r="K186" s="483"/>
      <c r="L186" s="483"/>
      <c r="M186" s="483"/>
      <c r="N186" s="483"/>
      <c r="O186" s="483"/>
      <c r="P186" s="483"/>
      <c r="Q186" s="483"/>
      <c r="R186" s="483"/>
      <c r="S186" s="483"/>
      <c r="T186" s="483"/>
      <c r="U186" s="483"/>
      <c r="V186" s="483"/>
      <c r="W186" s="483"/>
      <c r="X186" s="483"/>
      <c r="Y186" s="483"/>
      <c r="Z186" s="483"/>
      <c r="AA186" s="483"/>
      <c r="AB186" s="483"/>
      <c r="AC186" s="483"/>
      <c r="AD186" s="483"/>
      <c r="AE186" s="483"/>
      <c r="AF186" s="483"/>
    </row>
    <row r="187" spans="1:32">
      <c r="A187" s="436"/>
      <c r="B187" s="436"/>
      <c r="C187" s="436"/>
      <c r="D187" s="436"/>
      <c r="E187" s="436"/>
      <c r="F187" s="436"/>
      <c r="G187" s="436"/>
      <c r="H187" s="436"/>
      <c r="I187" s="483"/>
      <c r="J187" s="483"/>
      <c r="K187" s="483"/>
      <c r="L187" s="483"/>
      <c r="M187" s="483"/>
      <c r="N187" s="483"/>
      <c r="O187" s="483"/>
      <c r="P187" s="483"/>
      <c r="Q187" s="483"/>
      <c r="R187" s="483"/>
      <c r="S187" s="483"/>
      <c r="T187" s="483"/>
      <c r="U187" s="483"/>
      <c r="V187" s="483"/>
      <c r="W187" s="483"/>
      <c r="X187" s="483"/>
      <c r="Y187" s="483"/>
      <c r="Z187" s="483"/>
      <c r="AA187" s="483"/>
      <c r="AB187" s="483"/>
      <c r="AC187" s="483"/>
      <c r="AD187" s="483"/>
      <c r="AE187" s="483"/>
      <c r="AF187" s="483"/>
    </row>
    <row r="188" spans="1:32">
      <c r="A188" s="436"/>
      <c r="B188" s="436"/>
      <c r="C188" s="436"/>
      <c r="D188" s="436"/>
      <c r="E188" s="436"/>
      <c r="F188" s="436"/>
      <c r="G188" s="436"/>
      <c r="H188" s="436"/>
      <c r="I188" s="483"/>
      <c r="J188" s="483"/>
      <c r="K188" s="483"/>
      <c r="L188" s="483"/>
      <c r="M188" s="483"/>
      <c r="N188" s="483"/>
      <c r="O188" s="483"/>
      <c r="P188" s="483"/>
      <c r="Q188" s="483"/>
      <c r="R188" s="483"/>
      <c r="S188" s="483"/>
      <c r="T188" s="483"/>
      <c r="U188" s="483"/>
      <c r="V188" s="483"/>
      <c r="W188" s="483"/>
      <c r="X188" s="483"/>
      <c r="Y188" s="483"/>
      <c r="Z188" s="483"/>
      <c r="AA188" s="483"/>
      <c r="AB188" s="483"/>
      <c r="AC188" s="483"/>
      <c r="AD188" s="483"/>
      <c r="AE188" s="483"/>
      <c r="AF188" s="483"/>
    </row>
    <row r="189" spans="1:32">
      <c r="A189" s="436"/>
      <c r="B189" s="436"/>
      <c r="C189" s="436"/>
      <c r="D189" s="436"/>
      <c r="E189" s="436"/>
      <c r="F189" s="436"/>
      <c r="G189" s="436"/>
      <c r="H189" s="436"/>
      <c r="I189" s="483"/>
      <c r="J189" s="483"/>
      <c r="K189" s="483"/>
      <c r="L189" s="483"/>
      <c r="M189" s="483"/>
      <c r="N189" s="483"/>
      <c r="O189" s="483"/>
      <c r="P189" s="483"/>
      <c r="Q189" s="483"/>
      <c r="R189" s="483"/>
      <c r="S189" s="483"/>
      <c r="T189" s="483"/>
      <c r="U189" s="483"/>
      <c r="V189" s="483"/>
      <c r="W189" s="483"/>
      <c r="X189" s="483"/>
      <c r="Y189" s="483"/>
      <c r="Z189" s="483"/>
      <c r="AA189" s="483"/>
      <c r="AB189" s="483"/>
      <c r="AC189" s="483"/>
      <c r="AD189" s="483"/>
      <c r="AE189" s="483"/>
      <c r="AF189" s="483"/>
    </row>
    <row r="190" spans="1:32">
      <c r="A190" s="436"/>
      <c r="B190" s="436"/>
      <c r="C190" s="436"/>
      <c r="D190" s="436"/>
      <c r="E190" s="436"/>
      <c r="F190" s="436"/>
      <c r="G190" s="436"/>
      <c r="H190" s="436"/>
      <c r="I190" s="483"/>
      <c r="J190" s="483"/>
      <c r="K190" s="483"/>
      <c r="L190" s="483"/>
      <c r="M190" s="483"/>
      <c r="N190" s="483"/>
      <c r="O190" s="483"/>
      <c r="P190" s="483"/>
      <c r="Q190" s="483"/>
      <c r="R190" s="483"/>
      <c r="S190" s="483"/>
      <c r="T190" s="483"/>
      <c r="U190" s="483"/>
      <c r="V190" s="483"/>
      <c r="W190" s="483"/>
      <c r="X190" s="483"/>
      <c r="Y190" s="483"/>
      <c r="Z190" s="483"/>
      <c r="AA190" s="483"/>
      <c r="AB190" s="483"/>
      <c r="AC190" s="483"/>
      <c r="AD190" s="483"/>
      <c r="AE190" s="483"/>
      <c r="AF190" s="483"/>
    </row>
    <row r="191" spans="1:32">
      <c r="A191" s="436"/>
      <c r="B191" s="436"/>
      <c r="C191" s="436"/>
      <c r="D191" s="436"/>
      <c r="E191" s="436"/>
      <c r="F191" s="436"/>
      <c r="G191" s="436"/>
      <c r="H191" s="436"/>
      <c r="I191" s="483"/>
      <c r="J191" s="483"/>
      <c r="K191" s="483"/>
      <c r="L191" s="483"/>
      <c r="M191" s="483"/>
      <c r="N191" s="483"/>
      <c r="O191" s="483"/>
      <c r="P191" s="483"/>
      <c r="Q191" s="483"/>
      <c r="R191" s="483"/>
      <c r="S191" s="483"/>
      <c r="T191" s="483"/>
      <c r="U191" s="483"/>
      <c r="V191" s="483"/>
      <c r="W191" s="483"/>
      <c r="X191" s="483"/>
      <c r="Y191" s="483"/>
      <c r="Z191" s="483"/>
      <c r="AA191" s="483"/>
      <c r="AB191" s="483"/>
      <c r="AC191" s="483"/>
      <c r="AD191" s="483"/>
      <c r="AE191" s="483"/>
      <c r="AF191" s="483"/>
    </row>
    <row r="192" spans="1:32">
      <c r="A192" s="452" t="s">
        <v>123</v>
      </c>
      <c r="B192" s="453"/>
      <c r="C192" s="453"/>
      <c r="D192" s="453"/>
      <c r="E192" s="453"/>
      <c r="F192" s="453"/>
      <c r="G192" s="454"/>
      <c r="H192" s="455"/>
      <c r="I192" s="463" t="s">
        <v>130</v>
      </c>
      <c r="J192" s="464"/>
      <c r="K192" s="464"/>
      <c r="L192" s="464"/>
      <c r="M192" s="464"/>
      <c r="N192" s="464"/>
      <c r="O192" s="464"/>
      <c r="P192" s="464"/>
      <c r="Q192" s="464"/>
      <c r="R192" s="464"/>
      <c r="S192" s="464"/>
      <c r="T192" s="464"/>
      <c r="U192" s="464"/>
      <c r="V192" s="464"/>
      <c r="W192" s="464"/>
      <c r="X192" s="464"/>
      <c r="Y192" s="464"/>
      <c r="Z192" s="464"/>
      <c r="AA192" s="464"/>
      <c r="AB192" s="464"/>
      <c r="AC192" s="464"/>
      <c r="AD192" s="464"/>
      <c r="AE192" s="464"/>
      <c r="AF192" s="465"/>
    </row>
    <row r="193" spans="1:32">
      <c r="A193" s="456"/>
      <c r="B193" s="451"/>
      <c r="C193" s="451"/>
      <c r="D193" s="451"/>
      <c r="E193" s="451"/>
      <c r="F193" s="451"/>
      <c r="G193" s="457"/>
      <c r="H193" s="458"/>
      <c r="I193" s="466"/>
      <c r="J193" s="467"/>
      <c r="K193" s="467"/>
      <c r="L193" s="467"/>
      <c r="M193" s="467"/>
      <c r="N193" s="467"/>
      <c r="O193" s="467"/>
      <c r="P193" s="467"/>
      <c r="Q193" s="467"/>
      <c r="R193" s="467"/>
      <c r="S193" s="467"/>
      <c r="T193" s="467"/>
      <c r="U193" s="467"/>
      <c r="V193" s="467"/>
      <c r="W193" s="467"/>
      <c r="X193" s="467"/>
      <c r="Y193" s="467"/>
      <c r="Z193" s="467"/>
      <c r="AA193" s="467"/>
      <c r="AB193" s="467"/>
      <c r="AC193" s="467"/>
      <c r="AD193" s="467"/>
      <c r="AE193" s="467"/>
      <c r="AF193" s="468"/>
    </row>
    <row r="194" spans="1:32">
      <c r="A194" s="459"/>
      <c r="B194" s="460"/>
      <c r="C194" s="460"/>
      <c r="D194" s="460"/>
      <c r="E194" s="460"/>
      <c r="F194" s="460"/>
      <c r="G194" s="461"/>
      <c r="H194" s="462"/>
      <c r="I194" s="469"/>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1"/>
    </row>
    <row r="195" spans="1:32">
      <c r="A195" s="452" t="s">
        <v>124</v>
      </c>
      <c r="B195" s="453"/>
      <c r="C195" s="453"/>
      <c r="D195" s="453"/>
      <c r="E195" s="453"/>
      <c r="F195" s="453"/>
      <c r="G195" s="453"/>
      <c r="H195" s="472"/>
      <c r="I195" s="475" t="str">
        <f>IF(データ!$M$108=0," ",データ!$M$108)</f>
        <v xml:space="preserve"> </v>
      </c>
      <c r="J195" s="476"/>
      <c r="K195" s="476"/>
      <c r="L195" s="476"/>
      <c r="M195" s="476"/>
      <c r="N195" s="476"/>
      <c r="O195" s="476"/>
      <c r="P195" s="476"/>
      <c r="Q195" s="476"/>
      <c r="R195" s="476"/>
      <c r="S195" s="476"/>
      <c r="T195" s="476"/>
      <c r="U195" s="476"/>
      <c r="V195" s="476"/>
      <c r="W195" s="476"/>
      <c r="X195" s="476"/>
      <c r="Y195" s="476"/>
      <c r="Z195" s="476"/>
      <c r="AA195" s="476"/>
      <c r="AB195" s="476"/>
      <c r="AC195" s="476"/>
      <c r="AD195" s="476"/>
      <c r="AE195" s="476"/>
      <c r="AF195" s="477"/>
    </row>
    <row r="196" spans="1:32">
      <c r="A196" s="456"/>
      <c r="B196" s="451"/>
      <c r="C196" s="451"/>
      <c r="D196" s="451"/>
      <c r="E196" s="451"/>
      <c r="F196" s="451"/>
      <c r="G196" s="451"/>
      <c r="H196" s="473"/>
      <c r="I196" s="478"/>
      <c r="J196" s="448"/>
      <c r="K196" s="448"/>
      <c r="L196" s="448"/>
      <c r="M196" s="448"/>
      <c r="N196" s="448"/>
      <c r="O196" s="448"/>
      <c r="P196" s="448"/>
      <c r="Q196" s="448"/>
      <c r="R196" s="448"/>
      <c r="S196" s="448"/>
      <c r="T196" s="448"/>
      <c r="U196" s="448"/>
      <c r="V196" s="448"/>
      <c r="W196" s="448"/>
      <c r="X196" s="448"/>
      <c r="Y196" s="448"/>
      <c r="Z196" s="448"/>
      <c r="AA196" s="448"/>
      <c r="AB196" s="448"/>
      <c r="AC196" s="448"/>
      <c r="AD196" s="448"/>
      <c r="AE196" s="448"/>
      <c r="AF196" s="479"/>
    </row>
    <row r="197" spans="1:32">
      <c r="A197" s="456"/>
      <c r="B197" s="451"/>
      <c r="C197" s="451"/>
      <c r="D197" s="451"/>
      <c r="E197" s="451"/>
      <c r="F197" s="451"/>
      <c r="G197" s="451"/>
      <c r="H197" s="473"/>
      <c r="I197" s="478"/>
      <c r="J197" s="448"/>
      <c r="K197" s="448"/>
      <c r="L197" s="448"/>
      <c r="M197" s="448"/>
      <c r="N197" s="448"/>
      <c r="O197" s="448"/>
      <c r="P197" s="448"/>
      <c r="Q197" s="448"/>
      <c r="R197" s="448"/>
      <c r="S197" s="448"/>
      <c r="T197" s="448"/>
      <c r="U197" s="448"/>
      <c r="V197" s="448"/>
      <c r="W197" s="448"/>
      <c r="X197" s="448"/>
      <c r="Y197" s="448"/>
      <c r="Z197" s="448"/>
      <c r="AA197" s="448"/>
      <c r="AB197" s="448"/>
      <c r="AC197" s="448"/>
      <c r="AD197" s="448"/>
      <c r="AE197" s="448"/>
      <c r="AF197" s="479"/>
    </row>
    <row r="198" spans="1:32">
      <c r="A198" s="456"/>
      <c r="B198" s="451"/>
      <c r="C198" s="451"/>
      <c r="D198" s="451"/>
      <c r="E198" s="451"/>
      <c r="F198" s="451"/>
      <c r="G198" s="451"/>
      <c r="H198" s="473"/>
      <c r="I198" s="478"/>
      <c r="J198" s="448"/>
      <c r="K198" s="448"/>
      <c r="L198" s="448"/>
      <c r="M198" s="448"/>
      <c r="N198" s="448"/>
      <c r="O198" s="448"/>
      <c r="P198" s="448"/>
      <c r="Q198" s="448"/>
      <c r="R198" s="448"/>
      <c r="S198" s="448"/>
      <c r="T198" s="448"/>
      <c r="U198" s="448"/>
      <c r="V198" s="448"/>
      <c r="W198" s="448"/>
      <c r="X198" s="448"/>
      <c r="Y198" s="448"/>
      <c r="Z198" s="448"/>
      <c r="AA198" s="448"/>
      <c r="AB198" s="448"/>
      <c r="AC198" s="448"/>
      <c r="AD198" s="448"/>
      <c r="AE198" s="448"/>
      <c r="AF198" s="479"/>
    </row>
    <row r="199" spans="1:32">
      <c r="A199" s="456"/>
      <c r="B199" s="451"/>
      <c r="C199" s="451"/>
      <c r="D199" s="451"/>
      <c r="E199" s="451"/>
      <c r="F199" s="451"/>
      <c r="G199" s="451"/>
      <c r="H199" s="473"/>
      <c r="I199" s="478"/>
      <c r="J199" s="448"/>
      <c r="K199" s="448"/>
      <c r="L199" s="448"/>
      <c r="M199" s="448"/>
      <c r="N199" s="448"/>
      <c r="O199" s="448"/>
      <c r="P199" s="448"/>
      <c r="Q199" s="448"/>
      <c r="R199" s="448"/>
      <c r="S199" s="448"/>
      <c r="T199" s="448"/>
      <c r="U199" s="448"/>
      <c r="V199" s="448"/>
      <c r="W199" s="448"/>
      <c r="X199" s="448"/>
      <c r="Y199" s="448"/>
      <c r="Z199" s="448"/>
      <c r="AA199" s="448"/>
      <c r="AB199" s="448"/>
      <c r="AC199" s="448"/>
      <c r="AD199" s="448"/>
      <c r="AE199" s="448"/>
      <c r="AF199" s="479"/>
    </row>
    <row r="200" spans="1:32">
      <c r="A200" s="459"/>
      <c r="B200" s="460"/>
      <c r="C200" s="460"/>
      <c r="D200" s="460"/>
      <c r="E200" s="460"/>
      <c r="F200" s="460"/>
      <c r="G200" s="460"/>
      <c r="H200" s="474"/>
      <c r="I200" s="480"/>
      <c r="J200" s="481"/>
      <c r="K200" s="481"/>
      <c r="L200" s="481"/>
      <c r="M200" s="481"/>
      <c r="N200" s="481"/>
      <c r="O200" s="481"/>
      <c r="P200" s="481"/>
      <c r="Q200" s="481"/>
      <c r="R200" s="481"/>
      <c r="S200" s="481"/>
      <c r="T200" s="481"/>
      <c r="U200" s="481"/>
      <c r="V200" s="481"/>
      <c r="W200" s="481"/>
      <c r="X200" s="481"/>
      <c r="Y200" s="481"/>
      <c r="Z200" s="481"/>
      <c r="AA200" s="481"/>
      <c r="AB200" s="481"/>
      <c r="AC200" s="481"/>
      <c r="AD200" s="481"/>
      <c r="AE200" s="481"/>
      <c r="AF200" s="482"/>
    </row>
    <row r="201" spans="1:32">
      <c r="A201" s="5"/>
      <c r="B201" s="5"/>
      <c r="C201" s="6"/>
      <c r="D201" s="6"/>
      <c r="E201" s="6"/>
      <c r="F201" s="6"/>
      <c r="G201" s="6"/>
      <c r="H201" s="5"/>
      <c r="I201" s="5"/>
      <c r="J201" s="6"/>
      <c r="K201" s="6"/>
      <c r="L201" s="6"/>
      <c r="M201" s="6"/>
      <c r="N201" s="6"/>
      <c r="O201" s="5"/>
      <c r="P201" s="5"/>
      <c r="Q201" s="6"/>
      <c r="R201" s="6"/>
      <c r="S201" s="6"/>
      <c r="T201" s="4"/>
      <c r="U201" s="6"/>
      <c r="V201" s="6"/>
      <c r="W201" s="438" t="str">
        <f>IF(データ!$M$103=0," ",データ!$M$103)</f>
        <v xml:space="preserve"> </v>
      </c>
      <c r="X201" s="438"/>
      <c r="Y201" s="438"/>
      <c r="Z201" s="438"/>
      <c r="AA201" s="438"/>
      <c r="AB201" s="438"/>
      <c r="AC201" s="438"/>
      <c r="AD201" s="438"/>
      <c r="AE201" s="438"/>
      <c r="AF201" s="438"/>
    </row>
    <row r="202" spans="1:32">
      <c r="A202" s="439"/>
      <c r="B202" s="439"/>
      <c r="C202" s="439"/>
      <c r="D202" s="439"/>
      <c r="E202" s="439"/>
      <c r="F202" s="439"/>
      <c r="G202" s="439"/>
      <c r="H202" s="439"/>
      <c r="I202" s="439"/>
      <c r="J202" s="439"/>
      <c r="K202" s="6"/>
      <c r="L202" s="6"/>
      <c r="M202" s="6"/>
      <c r="N202" s="6"/>
      <c r="O202" s="5"/>
      <c r="P202" s="5"/>
      <c r="Q202" s="6"/>
      <c r="R202" s="6"/>
      <c r="S202" s="6"/>
      <c r="T202" s="4"/>
      <c r="U202" s="7"/>
      <c r="V202" s="7"/>
      <c r="W202" s="440" t="str">
        <f>IF(データ!$M$104=0," ",データ!$M$104)</f>
        <v xml:space="preserve"> </v>
      </c>
      <c r="X202" s="440"/>
      <c r="Y202" s="440"/>
      <c r="Z202" s="440"/>
      <c r="AA202" s="440"/>
      <c r="AB202" s="440"/>
      <c r="AC202" s="440"/>
      <c r="AD202" s="440"/>
      <c r="AE202" s="440"/>
      <c r="AF202" s="440"/>
    </row>
    <row r="203" spans="1:32">
      <c r="A203" s="450" t="str">
        <f>IF(データ!AA94=0," ",ASC(データ!AA94))</f>
        <v xml:space="preserve"> </v>
      </c>
      <c r="B203" s="450"/>
      <c r="C203" s="450"/>
      <c r="D203" s="450"/>
      <c r="E203" s="450"/>
      <c r="F203" s="450"/>
      <c r="G203" s="450"/>
      <c r="H203" s="450"/>
      <c r="I203" s="450"/>
      <c r="J203" s="450"/>
      <c r="K203" s="6"/>
      <c r="L203" s="6"/>
      <c r="M203" s="6"/>
      <c r="N203" s="6"/>
      <c r="O203" s="6"/>
      <c r="P203" s="6"/>
      <c r="Q203" s="6"/>
      <c r="R203" s="6"/>
      <c r="S203" s="6"/>
      <c r="T203" s="6"/>
      <c r="U203" s="6"/>
      <c r="V203" s="6"/>
      <c r="W203" s="6"/>
      <c r="X203" s="6"/>
      <c r="Y203" s="6"/>
      <c r="Z203" s="6"/>
      <c r="AA203" s="6"/>
      <c r="AB203" s="6"/>
      <c r="AC203" s="5"/>
      <c r="AD203" s="6"/>
      <c r="AE203" s="6"/>
      <c r="AF203" s="5"/>
    </row>
    <row r="204" spans="1:32">
      <c r="A204" s="450"/>
      <c r="B204" s="450"/>
      <c r="C204" s="450"/>
      <c r="D204" s="450"/>
      <c r="E204" s="450"/>
      <c r="F204" s="450"/>
      <c r="G204" s="450"/>
      <c r="H204" s="450"/>
      <c r="I204" s="450"/>
      <c r="J204" s="450"/>
      <c r="K204" s="6"/>
      <c r="L204" s="6"/>
      <c r="M204" s="6"/>
      <c r="N204" s="6"/>
      <c r="O204" s="6"/>
      <c r="P204" s="6"/>
      <c r="Q204" s="6"/>
      <c r="R204" s="6"/>
      <c r="S204" s="6"/>
      <c r="T204" s="6"/>
      <c r="U204" s="6"/>
      <c r="V204" s="6"/>
      <c r="W204" s="6"/>
      <c r="X204" s="6"/>
      <c r="Y204" s="6"/>
      <c r="Z204" s="6"/>
      <c r="AA204" s="6"/>
      <c r="AB204" s="6"/>
      <c r="AC204" s="6"/>
      <c r="AD204" s="6"/>
      <c r="AE204" s="6"/>
      <c r="AF204" s="6"/>
    </row>
    <row r="205" spans="1:32">
      <c r="A205" s="450" t="str">
        <f>IF(データ!J94=0," ",ASC(データ!J94)&amp;" 様")</f>
        <v xml:space="preserve"> </v>
      </c>
      <c r="B205" s="450"/>
      <c r="C205" s="450"/>
      <c r="D205" s="450"/>
      <c r="E205" s="450"/>
      <c r="F205" s="450"/>
      <c r="G205" s="450"/>
      <c r="H205" s="450"/>
      <c r="I205" s="450"/>
      <c r="J205" s="450"/>
      <c r="K205" s="450"/>
      <c r="L205" s="450"/>
      <c r="M205" s="450"/>
      <c r="N205" s="4"/>
      <c r="O205" s="6"/>
      <c r="P205" s="6"/>
      <c r="Q205" s="6"/>
      <c r="R205" s="6"/>
      <c r="S205" s="6"/>
      <c r="T205" s="6"/>
      <c r="U205" s="6"/>
      <c r="V205" s="6"/>
      <c r="W205" s="6"/>
      <c r="X205" s="6"/>
      <c r="Y205" s="6"/>
      <c r="Z205" s="6"/>
      <c r="AA205" s="6"/>
      <c r="AB205" s="6"/>
      <c r="AC205" s="6"/>
      <c r="AD205" s="6"/>
      <c r="AE205" s="6"/>
      <c r="AF205" s="6"/>
    </row>
    <row r="206" spans="1:32">
      <c r="A206" s="450"/>
      <c r="B206" s="450"/>
      <c r="C206" s="450"/>
      <c r="D206" s="450"/>
      <c r="E206" s="450"/>
      <c r="F206" s="450"/>
      <c r="G206" s="450"/>
      <c r="H206" s="450"/>
      <c r="I206" s="450"/>
      <c r="J206" s="450"/>
      <c r="K206" s="450"/>
      <c r="L206" s="450"/>
      <c r="M206" s="450"/>
      <c r="N206" s="6"/>
      <c r="O206" s="6"/>
      <c r="P206" s="6"/>
      <c r="Q206" s="6"/>
      <c r="R206" s="6"/>
      <c r="S206" s="6"/>
      <c r="T206" s="6"/>
      <c r="U206" s="6"/>
      <c r="V206" s="6"/>
      <c r="W206" s="6"/>
      <c r="X206" s="6"/>
      <c r="Y206" s="6"/>
      <c r="Z206" s="6"/>
      <c r="AA206" s="6"/>
      <c r="AB206" s="6"/>
      <c r="AC206" s="6"/>
      <c r="AD206" s="6"/>
      <c r="AE206" s="6"/>
      <c r="AF206" s="6"/>
    </row>
    <row r="207" spans="1:32">
      <c r="A207" s="8"/>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row>
    <row r="208" spans="1:32">
      <c r="A208" s="8"/>
      <c r="B208" s="9"/>
      <c r="C208" s="9"/>
      <c r="D208" s="9"/>
      <c r="E208" s="9"/>
      <c r="F208" s="9"/>
      <c r="G208" s="9"/>
      <c r="H208" s="9"/>
      <c r="I208" s="9"/>
      <c r="J208" s="9"/>
      <c r="K208" s="9"/>
      <c r="L208" s="9"/>
      <c r="M208" s="9"/>
      <c r="N208" s="9"/>
      <c r="O208" s="9"/>
      <c r="P208" s="9"/>
      <c r="Q208" s="9"/>
      <c r="R208" s="9"/>
      <c r="S208" s="9"/>
      <c r="T208" s="59"/>
      <c r="U208" s="59"/>
      <c r="V208" s="59"/>
      <c r="W208" s="451" t="s">
        <v>352</v>
      </c>
      <c r="X208" s="451"/>
      <c r="Y208" s="451"/>
      <c r="Z208" s="451"/>
      <c r="AA208" s="451"/>
      <c r="AB208" s="451"/>
      <c r="AC208" s="451"/>
      <c r="AD208" s="451"/>
      <c r="AE208" s="451"/>
      <c r="AF208" s="451"/>
    </row>
    <row r="209" spans="1:32">
      <c r="A209" s="8"/>
      <c r="B209" s="6"/>
      <c r="C209" s="6"/>
      <c r="D209" s="6"/>
      <c r="E209" s="6"/>
      <c r="F209" s="6"/>
      <c r="G209" s="6"/>
      <c r="H209" s="6"/>
      <c r="I209" s="6"/>
      <c r="J209" s="6"/>
      <c r="K209" s="6"/>
      <c r="L209" s="6"/>
      <c r="M209" s="6"/>
      <c r="N209" s="6"/>
      <c r="O209" s="6"/>
      <c r="P209" s="6"/>
      <c r="Q209" s="6"/>
      <c r="R209" s="6"/>
      <c r="S209" s="6"/>
      <c r="T209" s="2"/>
      <c r="U209" s="2"/>
      <c r="V209" s="2"/>
      <c r="W209" s="437" t="str">
        <f>IF(データ!$M$23=0,"","("&amp;データ!$M$23&amp;")")</f>
        <v>(政策企画部　うんなん暮らし推進課　交通政策室)</v>
      </c>
      <c r="X209" s="437"/>
      <c r="Y209" s="437"/>
      <c r="Z209" s="437"/>
      <c r="AA209" s="437"/>
      <c r="AB209" s="437"/>
      <c r="AC209" s="437"/>
      <c r="AD209" s="437"/>
      <c r="AE209" s="437"/>
      <c r="AF209" s="437"/>
    </row>
    <row r="210" spans="1:32">
      <c r="A210" s="8"/>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8"/>
      <c r="AC210" s="6"/>
      <c r="AD210" s="6"/>
      <c r="AE210" s="6"/>
      <c r="AF210" s="6"/>
    </row>
    <row r="211" spans="1:32" ht="13.5" customHeight="1">
      <c r="A211" s="447" t="str">
        <f>$A$11</f>
        <v>指名通知書</v>
      </c>
      <c r="B211" s="447"/>
      <c r="C211" s="447"/>
      <c r="D211" s="447"/>
      <c r="E211" s="447"/>
      <c r="F211" s="447"/>
      <c r="G211" s="447"/>
      <c r="H211" s="447"/>
      <c r="I211" s="447"/>
      <c r="J211" s="447"/>
      <c r="K211" s="447"/>
      <c r="L211" s="447"/>
      <c r="M211" s="447"/>
      <c r="N211" s="447"/>
      <c r="O211" s="447"/>
      <c r="P211" s="447"/>
      <c r="Q211" s="447"/>
      <c r="R211" s="447"/>
      <c r="S211" s="447"/>
      <c r="T211" s="447"/>
      <c r="U211" s="447"/>
      <c r="V211" s="447"/>
      <c r="W211" s="447"/>
      <c r="X211" s="447"/>
      <c r="Y211" s="447"/>
      <c r="Z211" s="447"/>
      <c r="AA211" s="447"/>
      <c r="AB211" s="447"/>
      <c r="AC211" s="447"/>
      <c r="AD211" s="447"/>
      <c r="AE211" s="447"/>
      <c r="AF211" s="447"/>
    </row>
    <row r="212" spans="1:32" ht="13.5" customHeight="1">
      <c r="A212" s="447"/>
      <c r="B212" s="447"/>
      <c r="C212" s="447"/>
      <c r="D212" s="447"/>
      <c r="E212" s="447"/>
      <c r="F212" s="447"/>
      <c r="G212" s="447"/>
      <c r="H212" s="447"/>
      <c r="I212" s="447"/>
      <c r="J212" s="447"/>
      <c r="K212" s="447"/>
      <c r="L212" s="447"/>
      <c r="M212" s="447"/>
      <c r="N212" s="447"/>
      <c r="O212" s="447"/>
      <c r="P212" s="447"/>
      <c r="Q212" s="447"/>
      <c r="R212" s="447"/>
      <c r="S212" s="447"/>
      <c r="T212" s="447"/>
      <c r="U212" s="447"/>
      <c r="V212" s="447"/>
      <c r="W212" s="447"/>
      <c r="X212" s="447"/>
      <c r="Y212" s="447"/>
      <c r="Z212" s="447"/>
      <c r="AA212" s="447"/>
      <c r="AB212" s="447"/>
      <c r="AC212" s="447"/>
      <c r="AD212" s="447"/>
      <c r="AE212" s="447"/>
      <c r="AF212" s="447"/>
    </row>
    <row r="213" spans="1:32">
      <c r="A213" s="448" t="s">
        <v>121</v>
      </c>
      <c r="B213" s="448"/>
      <c r="C213" s="448"/>
      <c r="D213" s="448"/>
      <c r="E213" s="448"/>
      <c r="F213" s="448"/>
      <c r="G213" s="448"/>
      <c r="H213" s="448"/>
      <c r="I213" s="448"/>
      <c r="J213" s="448"/>
      <c r="K213" s="448"/>
      <c r="L213" s="448"/>
      <c r="M213" s="448"/>
      <c r="N213" s="448"/>
      <c r="O213" s="448"/>
      <c r="P213" s="448"/>
      <c r="Q213" s="448"/>
      <c r="R213" s="448"/>
      <c r="S213" s="448"/>
      <c r="T213" s="448"/>
      <c r="U213" s="448"/>
      <c r="V213" s="448"/>
      <c r="W213" s="448"/>
      <c r="X213" s="448"/>
      <c r="Y213" s="448"/>
      <c r="Z213" s="448"/>
      <c r="AA213" s="448"/>
      <c r="AB213" s="448"/>
      <c r="AC213" s="448"/>
      <c r="AD213" s="448"/>
      <c r="AE213" s="448"/>
      <c r="AF213" s="448"/>
    </row>
    <row r="214" spans="1:32">
      <c r="A214" s="449"/>
      <c r="B214" s="449"/>
      <c r="C214" s="449"/>
      <c r="D214" s="449"/>
      <c r="E214" s="449"/>
      <c r="F214" s="449"/>
      <c r="G214" s="449"/>
      <c r="H214" s="449"/>
      <c r="I214" s="449"/>
      <c r="J214" s="449"/>
      <c r="K214" s="449"/>
      <c r="L214" s="449"/>
      <c r="M214" s="449"/>
      <c r="N214" s="449"/>
      <c r="O214" s="449"/>
      <c r="P214" s="449"/>
      <c r="Q214" s="449"/>
      <c r="R214" s="449"/>
      <c r="S214" s="449"/>
      <c r="T214" s="449"/>
      <c r="U214" s="449"/>
      <c r="V214" s="449"/>
      <c r="W214" s="449"/>
      <c r="X214" s="449"/>
      <c r="Y214" s="449"/>
      <c r="Z214" s="449"/>
      <c r="AA214" s="449"/>
      <c r="AB214" s="449"/>
      <c r="AC214" s="449"/>
      <c r="AD214" s="449"/>
      <c r="AE214" s="449"/>
      <c r="AF214" s="449"/>
    </row>
    <row r="215" spans="1:32">
      <c r="A215" s="436" t="s">
        <v>15</v>
      </c>
      <c r="B215" s="436"/>
      <c r="C215" s="436"/>
      <c r="D215" s="436"/>
      <c r="E215" s="436"/>
      <c r="F215" s="436"/>
      <c r="G215" s="436"/>
      <c r="H215" s="436"/>
      <c r="I215" s="288" t="str">
        <f>IF(データ!$M$25=0," ",データ!$M$25)</f>
        <v>雲南市民バス（２９人乗り４WD）更新事業</v>
      </c>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90"/>
    </row>
    <row r="216" spans="1:32">
      <c r="A216" s="436" t="s">
        <v>129</v>
      </c>
      <c r="B216" s="436"/>
      <c r="C216" s="436"/>
      <c r="D216" s="436"/>
      <c r="E216" s="436"/>
      <c r="F216" s="436"/>
      <c r="G216" s="436"/>
      <c r="H216" s="436"/>
      <c r="I216" s="288" t="str">
        <f>IF(データ!$M$26=0," ",データ!$M$26)</f>
        <v>雲南市木次町里方</v>
      </c>
      <c r="J216" s="289"/>
      <c r="K216" s="289"/>
      <c r="L216" s="289"/>
      <c r="M216" s="289"/>
      <c r="N216" s="289"/>
      <c r="O216" s="289"/>
      <c r="P216" s="289"/>
      <c r="Q216" s="289"/>
      <c r="R216" s="289"/>
      <c r="S216" s="289"/>
      <c r="T216" s="289"/>
      <c r="U216" s="289"/>
      <c r="V216" s="289"/>
      <c r="W216" s="289"/>
      <c r="X216" s="289"/>
      <c r="Y216" s="289"/>
      <c r="Z216" s="289"/>
      <c r="AA216" s="289"/>
      <c r="AB216" s="289"/>
      <c r="AC216" s="289"/>
      <c r="AD216" s="289"/>
      <c r="AE216" s="289"/>
      <c r="AF216" s="290"/>
    </row>
    <row r="217" spans="1:32">
      <c r="A217" s="444" t="s">
        <v>84</v>
      </c>
      <c r="B217" s="445"/>
      <c r="C217" s="445"/>
      <c r="D217" s="445"/>
      <c r="E217" s="445"/>
      <c r="F217" s="445"/>
      <c r="G217" s="445"/>
      <c r="H217" s="446"/>
      <c r="I217" s="293">
        <f>IF(データ!$M$31=0," ",データ!$M$31)</f>
        <v>45429</v>
      </c>
      <c r="J217" s="292"/>
      <c r="K217" s="292"/>
      <c r="L217" s="292"/>
      <c r="M217" s="292"/>
      <c r="N217" s="292"/>
      <c r="O217" s="292"/>
      <c r="P217" s="292"/>
      <c r="Q217" s="42" t="str">
        <f>IF(S217="","","～")</f>
        <v>～</v>
      </c>
      <c r="R217" s="42"/>
      <c r="S217" s="292">
        <f>IF(データ!$M$32=0," ",データ!$M$32)</f>
        <v>45719</v>
      </c>
      <c r="T217" s="292"/>
      <c r="U217" s="292"/>
      <c r="V217" s="292"/>
      <c r="W217" s="292"/>
      <c r="X217" s="292"/>
      <c r="Y217" s="292"/>
      <c r="Z217" s="292"/>
      <c r="AA217" s="44"/>
      <c r="AB217" s="44"/>
      <c r="AC217" s="44"/>
      <c r="AD217" s="44"/>
      <c r="AE217" s="44"/>
      <c r="AF217" s="45"/>
    </row>
    <row r="218" spans="1:32">
      <c r="A218" s="436" t="s">
        <v>85</v>
      </c>
      <c r="B218" s="436"/>
      <c r="C218" s="436"/>
      <c r="D218" s="436"/>
      <c r="E218" s="436"/>
      <c r="F218" s="436" t="s">
        <v>86</v>
      </c>
      <c r="G218" s="436"/>
      <c r="H218" s="436"/>
      <c r="I218" s="441" t="str">
        <f>IF(データ!$M$35=0," ",データ!$M$35)</f>
        <v>令和6年5月8日（水）から令和6年5月16日（木）</v>
      </c>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3"/>
    </row>
    <row r="219" spans="1:32">
      <c r="A219" s="436"/>
      <c r="B219" s="436"/>
      <c r="C219" s="436"/>
      <c r="D219" s="436"/>
      <c r="E219" s="436"/>
      <c r="F219" s="436" t="s">
        <v>87</v>
      </c>
      <c r="G219" s="436"/>
      <c r="H219" s="436"/>
      <c r="I219" s="288" t="str">
        <f>IF(データ!$M$36=0," ",データ!$M$36)</f>
        <v>ホームページ</v>
      </c>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90"/>
    </row>
    <row r="220" spans="1:32">
      <c r="A220" s="436" t="s">
        <v>88</v>
      </c>
      <c r="B220" s="436"/>
      <c r="C220" s="436"/>
      <c r="D220" s="436"/>
      <c r="E220" s="436"/>
      <c r="F220" s="436" t="s">
        <v>89</v>
      </c>
      <c r="G220" s="436"/>
      <c r="H220" s="436"/>
      <c r="I220" s="441" t="str">
        <f>IF(データ!$M$37=0," ",データ!$M$37)</f>
        <v>実施しない</v>
      </c>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3"/>
    </row>
    <row r="221" spans="1:32">
      <c r="A221" s="436"/>
      <c r="B221" s="436"/>
      <c r="C221" s="436"/>
      <c r="D221" s="436"/>
      <c r="E221" s="436"/>
      <c r="F221" s="436" t="s">
        <v>87</v>
      </c>
      <c r="G221" s="436"/>
      <c r="H221" s="436"/>
      <c r="I221" s="191" t="str">
        <f>IF(データ!$M$38=0," ",データ!$M$38)</f>
        <v>実施しない</v>
      </c>
      <c r="J221" s="191"/>
      <c r="K221" s="191"/>
      <c r="L221" s="191"/>
      <c r="M221" s="191"/>
      <c r="N221" s="191"/>
      <c r="O221" s="191"/>
      <c r="P221" s="191"/>
      <c r="Q221" s="191"/>
      <c r="R221" s="191"/>
      <c r="S221" s="191"/>
      <c r="T221" s="191"/>
      <c r="U221" s="191"/>
      <c r="V221" s="191"/>
      <c r="W221" s="191"/>
      <c r="X221" s="191"/>
      <c r="Y221" s="191"/>
      <c r="Z221" s="191"/>
      <c r="AA221" s="191"/>
      <c r="AB221" s="191"/>
      <c r="AC221" s="191"/>
      <c r="AD221" s="191"/>
      <c r="AE221" s="191"/>
      <c r="AF221" s="191"/>
    </row>
    <row r="222" spans="1:32">
      <c r="A222" s="436" t="s">
        <v>90</v>
      </c>
      <c r="B222" s="436"/>
      <c r="C222" s="436"/>
      <c r="D222" s="436"/>
      <c r="E222" s="436"/>
      <c r="F222" s="436"/>
      <c r="G222" s="436"/>
      <c r="H222" s="436"/>
      <c r="I222" s="191" t="str">
        <f>IF(データ!$M$39=0," ",データ!$M$39)</f>
        <v>入札書及び見積明細</v>
      </c>
      <c r="J222" s="191"/>
      <c r="K222" s="191"/>
      <c r="L222" s="191"/>
      <c r="M222" s="191"/>
      <c r="N222" s="191"/>
      <c r="O222" s="191"/>
      <c r="P222" s="191"/>
      <c r="Q222" s="191"/>
      <c r="R222" s="191"/>
      <c r="S222" s="191"/>
      <c r="T222" s="191"/>
      <c r="U222" s="191"/>
      <c r="V222" s="191"/>
      <c r="W222" s="191"/>
      <c r="X222" s="191"/>
      <c r="Y222" s="191"/>
      <c r="Z222" s="191"/>
      <c r="AA222" s="191"/>
      <c r="AB222" s="191"/>
      <c r="AC222" s="191"/>
      <c r="AD222" s="191"/>
      <c r="AE222" s="191"/>
      <c r="AF222" s="191"/>
    </row>
    <row r="223" spans="1:32">
      <c r="A223" s="436" t="s">
        <v>20</v>
      </c>
      <c r="B223" s="436"/>
      <c r="C223" s="436"/>
      <c r="D223" s="436"/>
      <c r="E223" s="436"/>
      <c r="F223" s="436"/>
      <c r="G223" s="436"/>
      <c r="H223" s="436"/>
      <c r="I223" s="191" t="str">
        <f>IF(データ!$M$40=0," ",データ!$M$40)</f>
        <v>実施しない</v>
      </c>
      <c r="J223" s="191"/>
      <c r="K223" s="191"/>
      <c r="L223" s="191"/>
      <c r="M223" s="191"/>
      <c r="N223" s="191"/>
      <c r="O223" s="191"/>
      <c r="P223" s="191"/>
      <c r="Q223" s="191"/>
      <c r="R223" s="191"/>
      <c r="S223" s="191"/>
      <c r="T223" s="191"/>
      <c r="U223" s="191"/>
      <c r="V223" s="191"/>
      <c r="W223" s="191"/>
      <c r="X223" s="191"/>
      <c r="Y223" s="191"/>
      <c r="Z223" s="191"/>
      <c r="AA223" s="191"/>
      <c r="AB223" s="191"/>
      <c r="AC223" s="191"/>
      <c r="AD223" s="191"/>
      <c r="AE223" s="191"/>
      <c r="AF223" s="191"/>
    </row>
    <row r="224" spans="1:32">
      <c r="A224" s="436" t="s">
        <v>91</v>
      </c>
      <c r="B224" s="436"/>
      <c r="C224" s="436"/>
      <c r="D224" s="436"/>
      <c r="E224" s="436"/>
      <c r="F224" s="436" t="s">
        <v>89</v>
      </c>
      <c r="G224" s="436"/>
      <c r="H224" s="436"/>
      <c r="I224" s="293">
        <f>IF(データ!$M$41=0," ",データ!$M$41)</f>
        <v>45429</v>
      </c>
      <c r="J224" s="292"/>
      <c r="K224" s="292"/>
      <c r="L224" s="292"/>
      <c r="M224" s="292"/>
      <c r="N224" s="292"/>
      <c r="O224" s="292"/>
      <c r="P224" s="292"/>
      <c r="Q224" s="367">
        <f>IF(データ!$M$42=0," ",データ!$M$42)</f>
        <v>0.6875</v>
      </c>
      <c r="R224" s="367"/>
      <c r="S224" s="367"/>
      <c r="T224" s="1"/>
      <c r="U224" s="345" t="str">
        <f>IF(データ!$M$33="随意契約","までに提出する","")</f>
        <v/>
      </c>
      <c r="V224" s="345"/>
      <c r="W224" s="345"/>
      <c r="X224" s="345"/>
      <c r="Y224" s="345"/>
      <c r="Z224" s="345"/>
      <c r="AA224" s="345"/>
      <c r="AB224" s="345"/>
      <c r="AC224" s="345"/>
      <c r="AD224" s="345"/>
      <c r="AE224" s="345"/>
      <c r="AF224" s="346"/>
    </row>
    <row r="225" spans="1:32">
      <c r="A225" s="436"/>
      <c r="B225" s="436"/>
      <c r="C225" s="436"/>
      <c r="D225" s="436"/>
      <c r="E225" s="436"/>
      <c r="F225" s="436" t="s">
        <v>87</v>
      </c>
      <c r="G225" s="436"/>
      <c r="H225" s="436"/>
      <c r="I225" s="191" t="str">
        <f>IF(データ!$M$43=0," ",データ!$M$43)</f>
        <v>雲南市役所2階204会議室</v>
      </c>
      <c r="J225" s="191"/>
      <c r="K225" s="191"/>
      <c r="L225" s="191"/>
      <c r="M225" s="191"/>
      <c r="N225" s="191"/>
      <c r="O225" s="191"/>
      <c r="P225" s="191"/>
      <c r="Q225" s="191"/>
      <c r="R225" s="191"/>
      <c r="S225" s="191"/>
      <c r="T225" s="191"/>
      <c r="U225" s="191"/>
      <c r="V225" s="191"/>
      <c r="W225" s="191"/>
      <c r="X225" s="191"/>
      <c r="Y225" s="191"/>
      <c r="Z225" s="191"/>
      <c r="AA225" s="191"/>
      <c r="AB225" s="191"/>
      <c r="AC225" s="191"/>
      <c r="AD225" s="191"/>
      <c r="AE225" s="191"/>
      <c r="AF225" s="191"/>
    </row>
    <row r="226" spans="1:32">
      <c r="A226" s="436"/>
      <c r="B226" s="436"/>
      <c r="C226" s="436"/>
      <c r="D226" s="436"/>
      <c r="E226" s="436"/>
      <c r="F226" s="436" t="s">
        <v>92</v>
      </c>
      <c r="G226" s="436"/>
      <c r="H226" s="436"/>
      <c r="I226" s="191" t="str">
        <f>IF(データ!$M$44=0," ",データ!$M$44)</f>
        <v>3回</v>
      </c>
      <c r="J226" s="191"/>
      <c r="K226" s="191"/>
      <c r="L226" s="191"/>
      <c r="M226" s="191"/>
      <c r="N226" s="191"/>
      <c r="O226" s="191"/>
      <c r="P226" s="191"/>
      <c r="Q226" s="191"/>
      <c r="R226" s="191"/>
      <c r="S226" s="191"/>
      <c r="T226" s="191"/>
      <c r="U226" s="191"/>
      <c r="V226" s="191"/>
      <c r="W226" s="191"/>
      <c r="X226" s="191"/>
      <c r="Y226" s="191"/>
      <c r="Z226" s="191"/>
      <c r="AA226" s="191"/>
      <c r="AB226" s="191"/>
      <c r="AC226" s="191"/>
      <c r="AD226" s="191"/>
      <c r="AE226" s="191"/>
      <c r="AF226" s="191"/>
    </row>
    <row r="227" spans="1:32">
      <c r="A227" s="436" t="s">
        <v>93</v>
      </c>
      <c r="B227" s="436"/>
      <c r="C227" s="436"/>
      <c r="D227" s="436"/>
      <c r="E227" s="436"/>
      <c r="F227" s="436" t="s">
        <v>89</v>
      </c>
      <c r="G227" s="436"/>
      <c r="H227" s="436"/>
      <c r="I227" s="293">
        <f>IF(データ!$M$45=0," ",データ!$M$45)</f>
        <v>45429</v>
      </c>
      <c r="J227" s="292"/>
      <c r="K227" s="292"/>
      <c r="L227" s="292"/>
      <c r="M227" s="292"/>
      <c r="N227" s="292"/>
      <c r="O227" s="292"/>
      <c r="P227" s="292"/>
      <c r="Q227" s="367">
        <f>IF(データ!$M$46=0," ",データ!$M$46)</f>
        <v>0.6875</v>
      </c>
      <c r="R227" s="367"/>
      <c r="S227" s="367"/>
      <c r="T227" s="1"/>
      <c r="U227" s="345" t="s">
        <v>267</v>
      </c>
      <c r="V227" s="345"/>
      <c r="W227" s="345"/>
      <c r="X227" s="345"/>
      <c r="Y227" s="345"/>
      <c r="Z227" s="345"/>
      <c r="AA227" s="345"/>
      <c r="AB227" s="345"/>
      <c r="AC227" s="345"/>
      <c r="AD227" s="345"/>
      <c r="AE227" s="345"/>
      <c r="AF227" s="346"/>
    </row>
    <row r="228" spans="1:32">
      <c r="A228" s="436"/>
      <c r="B228" s="436"/>
      <c r="C228" s="436"/>
      <c r="D228" s="436"/>
      <c r="E228" s="436"/>
      <c r="F228" s="436" t="s">
        <v>87</v>
      </c>
      <c r="G228" s="436"/>
      <c r="H228" s="436"/>
      <c r="I228" s="191" t="str">
        <f>IF(データ!$M$47=0," ",データ!$M$47)</f>
        <v>雲南市役所2階204会議室</v>
      </c>
      <c r="J228" s="191"/>
      <c r="K228" s="191"/>
      <c r="L228" s="191"/>
      <c r="M228" s="191"/>
      <c r="N228" s="191"/>
      <c r="O228" s="191"/>
      <c r="P228" s="191"/>
      <c r="Q228" s="191"/>
      <c r="R228" s="191"/>
      <c r="S228" s="191"/>
      <c r="T228" s="191"/>
      <c r="U228" s="191"/>
      <c r="V228" s="191"/>
      <c r="W228" s="191"/>
      <c r="X228" s="191"/>
      <c r="Y228" s="191"/>
      <c r="Z228" s="191"/>
      <c r="AA228" s="191"/>
      <c r="AB228" s="191"/>
      <c r="AC228" s="191"/>
      <c r="AD228" s="191"/>
      <c r="AE228" s="191"/>
      <c r="AF228" s="191"/>
    </row>
    <row r="229" spans="1:32">
      <c r="A229" s="436" t="s">
        <v>27</v>
      </c>
      <c r="B229" s="436"/>
      <c r="C229" s="436"/>
      <c r="D229" s="436"/>
      <c r="E229" s="436"/>
      <c r="F229" s="436"/>
      <c r="G229" s="436"/>
      <c r="H229" s="436"/>
      <c r="I229" s="311" t="str">
        <f>IF(データ!$M$63=0," ",データ!$M$63)</f>
        <v>設けない</v>
      </c>
      <c r="J229" s="311"/>
      <c r="K229" s="311"/>
      <c r="L229" s="311"/>
      <c r="M229" s="311"/>
      <c r="N229" s="311"/>
      <c r="O229" s="311"/>
      <c r="P229" s="311"/>
      <c r="Q229" s="311"/>
      <c r="R229" s="311"/>
      <c r="S229" s="311"/>
      <c r="T229" s="311"/>
      <c r="U229" s="311"/>
      <c r="V229" s="311"/>
      <c r="W229" s="311"/>
      <c r="X229" s="311"/>
      <c r="Y229" s="311"/>
      <c r="Z229" s="311"/>
      <c r="AA229" s="311"/>
      <c r="AB229" s="311"/>
      <c r="AC229" s="311"/>
      <c r="AD229" s="311"/>
      <c r="AE229" s="311"/>
      <c r="AF229" s="311"/>
    </row>
    <row r="230" spans="1:32">
      <c r="A230" s="436" t="s">
        <v>122</v>
      </c>
      <c r="B230" s="436"/>
      <c r="C230" s="436"/>
      <c r="D230" s="436"/>
      <c r="E230" s="436"/>
      <c r="F230" s="436"/>
      <c r="G230" s="436"/>
      <c r="H230" s="436"/>
      <c r="I23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230" s="483"/>
      <c r="K230" s="483"/>
      <c r="L230" s="483"/>
      <c r="M230" s="483"/>
      <c r="N230" s="483"/>
      <c r="O230" s="483"/>
      <c r="P230" s="483"/>
      <c r="Q230" s="483"/>
      <c r="R230" s="483"/>
      <c r="S230" s="483"/>
      <c r="T230" s="483"/>
      <c r="U230" s="483"/>
      <c r="V230" s="483"/>
      <c r="W230" s="483"/>
      <c r="X230" s="483"/>
      <c r="Y230" s="483"/>
      <c r="Z230" s="483"/>
      <c r="AA230" s="483"/>
      <c r="AB230" s="483"/>
      <c r="AC230" s="483"/>
      <c r="AD230" s="483"/>
      <c r="AE230" s="483"/>
      <c r="AF230" s="483"/>
    </row>
    <row r="231" spans="1:32">
      <c r="A231" s="436"/>
      <c r="B231" s="436"/>
      <c r="C231" s="436"/>
      <c r="D231" s="436"/>
      <c r="E231" s="436"/>
      <c r="F231" s="436"/>
      <c r="G231" s="436"/>
      <c r="H231" s="436"/>
      <c r="I231" s="483"/>
      <c r="J231" s="483"/>
      <c r="K231" s="483"/>
      <c r="L231" s="483"/>
      <c r="M231" s="483"/>
      <c r="N231" s="483"/>
      <c r="O231" s="483"/>
      <c r="P231" s="483"/>
      <c r="Q231" s="483"/>
      <c r="R231" s="483"/>
      <c r="S231" s="483"/>
      <c r="T231" s="483"/>
      <c r="U231" s="483"/>
      <c r="V231" s="483"/>
      <c r="W231" s="483"/>
      <c r="X231" s="483"/>
      <c r="Y231" s="483"/>
      <c r="Z231" s="483"/>
      <c r="AA231" s="483"/>
      <c r="AB231" s="483"/>
      <c r="AC231" s="483"/>
      <c r="AD231" s="483"/>
      <c r="AE231" s="483"/>
      <c r="AF231" s="483"/>
    </row>
    <row r="232" spans="1:32">
      <c r="A232" s="436"/>
      <c r="B232" s="436"/>
      <c r="C232" s="436"/>
      <c r="D232" s="436"/>
      <c r="E232" s="436"/>
      <c r="F232" s="436"/>
      <c r="G232" s="436"/>
      <c r="H232" s="436"/>
      <c r="I232" s="483"/>
      <c r="J232" s="483"/>
      <c r="K232" s="483"/>
      <c r="L232" s="483"/>
      <c r="M232" s="483"/>
      <c r="N232" s="483"/>
      <c r="O232" s="483"/>
      <c r="P232" s="483"/>
      <c r="Q232" s="483"/>
      <c r="R232" s="483"/>
      <c r="S232" s="483"/>
      <c r="T232" s="483"/>
      <c r="U232" s="483"/>
      <c r="V232" s="483"/>
      <c r="W232" s="483"/>
      <c r="X232" s="483"/>
      <c r="Y232" s="483"/>
      <c r="Z232" s="483"/>
      <c r="AA232" s="483"/>
      <c r="AB232" s="483"/>
      <c r="AC232" s="483"/>
      <c r="AD232" s="483"/>
      <c r="AE232" s="483"/>
      <c r="AF232" s="483"/>
    </row>
    <row r="233" spans="1:32">
      <c r="A233" s="436"/>
      <c r="B233" s="436"/>
      <c r="C233" s="436"/>
      <c r="D233" s="436"/>
      <c r="E233" s="436"/>
      <c r="F233" s="436"/>
      <c r="G233" s="436"/>
      <c r="H233" s="436"/>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row>
    <row r="234" spans="1:32">
      <c r="A234" s="436"/>
      <c r="B234" s="436"/>
      <c r="C234" s="436"/>
      <c r="D234" s="436"/>
      <c r="E234" s="436"/>
      <c r="F234" s="436"/>
      <c r="G234" s="436"/>
      <c r="H234" s="436"/>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row>
    <row r="235" spans="1:32">
      <c r="A235" s="436"/>
      <c r="B235" s="436"/>
      <c r="C235" s="436"/>
      <c r="D235" s="436"/>
      <c r="E235" s="436"/>
      <c r="F235" s="436"/>
      <c r="G235" s="436"/>
      <c r="H235" s="436"/>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row>
    <row r="236" spans="1:32">
      <c r="A236" s="436"/>
      <c r="B236" s="436"/>
      <c r="C236" s="436"/>
      <c r="D236" s="436"/>
      <c r="E236" s="436"/>
      <c r="F236" s="436"/>
      <c r="G236" s="436"/>
      <c r="H236" s="436"/>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row>
    <row r="237" spans="1:32">
      <c r="A237" s="436"/>
      <c r="B237" s="436"/>
      <c r="C237" s="436"/>
      <c r="D237" s="436"/>
      <c r="E237" s="436"/>
      <c r="F237" s="436"/>
      <c r="G237" s="436"/>
      <c r="H237" s="436"/>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row>
    <row r="238" spans="1:32">
      <c r="A238" s="436"/>
      <c r="B238" s="436"/>
      <c r="C238" s="436"/>
      <c r="D238" s="436"/>
      <c r="E238" s="436"/>
      <c r="F238" s="436"/>
      <c r="G238" s="436"/>
      <c r="H238" s="436"/>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row>
    <row r="239" spans="1:32">
      <c r="A239" s="436"/>
      <c r="B239" s="436"/>
      <c r="C239" s="436"/>
      <c r="D239" s="436"/>
      <c r="E239" s="436"/>
      <c r="F239" s="436"/>
      <c r="G239" s="436"/>
      <c r="H239" s="436"/>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row>
    <row r="240" spans="1:32">
      <c r="A240" s="436"/>
      <c r="B240" s="436"/>
      <c r="C240" s="436"/>
      <c r="D240" s="436"/>
      <c r="E240" s="436"/>
      <c r="F240" s="436"/>
      <c r="G240" s="436"/>
      <c r="H240" s="436"/>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row>
    <row r="241" spans="1:32">
      <c r="A241" s="436"/>
      <c r="B241" s="436"/>
      <c r="C241" s="436"/>
      <c r="D241" s="436"/>
      <c r="E241" s="436"/>
      <c r="F241" s="436"/>
      <c r="G241" s="436"/>
      <c r="H241" s="436"/>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row>
    <row r="242" spans="1:32">
      <c r="A242" s="452" t="s">
        <v>123</v>
      </c>
      <c r="B242" s="453"/>
      <c r="C242" s="453"/>
      <c r="D242" s="453"/>
      <c r="E242" s="453"/>
      <c r="F242" s="453"/>
      <c r="G242" s="454"/>
      <c r="H242" s="455"/>
      <c r="I242" s="463" t="s">
        <v>130</v>
      </c>
      <c r="J242" s="464"/>
      <c r="K242" s="464"/>
      <c r="L242" s="464"/>
      <c r="M242" s="464"/>
      <c r="N242" s="464"/>
      <c r="O242" s="464"/>
      <c r="P242" s="464"/>
      <c r="Q242" s="464"/>
      <c r="R242" s="464"/>
      <c r="S242" s="464"/>
      <c r="T242" s="464"/>
      <c r="U242" s="464"/>
      <c r="V242" s="464"/>
      <c r="W242" s="464"/>
      <c r="X242" s="464"/>
      <c r="Y242" s="464"/>
      <c r="Z242" s="464"/>
      <c r="AA242" s="464"/>
      <c r="AB242" s="464"/>
      <c r="AC242" s="464"/>
      <c r="AD242" s="464"/>
      <c r="AE242" s="464"/>
      <c r="AF242" s="465"/>
    </row>
    <row r="243" spans="1:32">
      <c r="A243" s="456"/>
      <c r="B243" s="451"/>
      <c r="C243" s="451"/>
      <c r="D243" s="451"/>
      <c r="E243" s="451"/>
      <c r="F243" s="451"/>
      <c r="G243" s="457"/>
      <c r="H243" s="458"/>
      <c r="I243" s="466"/>
      <c r="J243" s="467"/>
      <c r="K243" s="467"/>
      <c r="L243" s="467"/>
      <c r="M243" s="467"/>
      <c r="N243" s="467"/>
      <c r="O243" s="467"/>
      <c r="P243" s="467"/>
      <c r="Q243" s="467"/>
      <c r="R243" s="467"/>
      <c r="S243" s="467"/>
      <c r="T243" s="467"/>
      <c r="U243" s="467"/>
      <c r="V243" s="467"/>
      <c r="W243" s="467"/>
      <c r="X243" s="467"/>
      <c r="Y243" s="467"/>
      <c r="Z243" s="467"/>
      <c r="AA243" s="467"/>
      <c r="AB243" s="467"/>
      <c r="AC243" s="467"/>
      <c r="AD243" s="467"/>
      <c r="AE243" s="467"/>
      <c r="AF243" s="468"/>
    </row>
    <row r="244" spans="1:32">
      <c r="A244" s="459"/>
      <c r="B244" s="460"/>
      <c r="C244" s="460"/>
      <c r="D244" s="460"/>
      <c r="E244" s="460"/>
      <c r="F244" s="460"/>
      <c r="G244" s="461"/>
      <c r="H244" s="462"/>
      <c r="I244" s="469"/>
      <c r="J244" s="470"/>
      <c r="K244" s="470"/>
      <c r="L244" s="470"/>
      <c r="M244" s="470"/>
      <c r="N244" s="470"/>
      <c r="O244" s="470"/>
      <c r="P244" s="470"/>
      <c r="Q244" s="470"/>
      <c r="R244" s="470"/>
      <c r="S244" s="470"/>
      <c r="T244" s="470"/>
      <c r="U244" s="470"/>
      <c r="V244" s="470"/>
      <c r="W244" s="470"/>
      <c r="X244" s="470"/>
      <c r="Y244" s="470"/>
      <c r="Z244" s="470"/>
      <c r="AA244" s="470"/>
      <c r="AB244" s="470"/>
      <c r="AC244" s="470"/>
      <c r="AD244" s="470"/>
      <c r="AE244" s="470"/>
      <c r="AF244" s="471"/>
    </row>
    <row r="245" spans="1:32">
      <c r="A245" s="452" t="s">
        <v>124</v>
      </c>
      <c r="B245" s="453"/>
      <c r="C245" s="453"/>
      <c r="D245" s="453"/>
      <c r="E245" s="453"/>
      <c r="F245" s="453"/>
      <c r="G245" s="453"/>
      <c r="H245" s="472"/>
      <c r="I245" s="475" t="str">
        <f>IF(データ!$M$108=0," ",データ!$M$108)</f>
        <v xml:space="preserve"> </v>
      </c>
      <c r="J245" s="476"/>
      <c r="K245" s="476"/>
      <c r="L245" s="476"/>
      <c r="M245" s="476"/>
      <c r="N245" s="476"/>
      <c r="O245" s="476"/>
      <c r="P245" s="476"/>
      <c r="Q245" s="476"/>
      <c r="R245" s="476"/>
      <c r="S245" s="476"/>
      <c r="T245" s="476"/>
      <c r="U245" s="476"/>
      <c r="V245" s="476"/>
      <c r="W245" s="476"/>
      <c r="X245" s="476"/>
      <c r="Y245" s="476"/>
      <c r="Z245" s="476"/>
      <c r="AA245" s="476"/>
      <c r="AB245" s="476"/>
      <c r="AC245" s="476"/>
      <c r="AD245" s="476"/>
      <c r="AE245" s="476"/>
      <c r="AF245" s="477"/>
    </row>
    <row r="246" spans="1:32">
      <c r="A246" s="456"/>
      <c r="B246" s="451"/>
      <c r="C246" s="451"/>
      <c r="D246" s="451"/>
      <c r="E246" s="451"/>
      <c r="F246" s="451"/>
      <c r="G246" s="451"/>
      <c r="H246" s="473"/>
      <c r="I246" s="478"/>
      <c r="J246" s="448"/>
      <c r="K246" s="448"/>
      <c r="L246" s="448"/>
      <c r="M246" s="448"/>
      <c r="N246" s="448"/>
      <c r="O246" s="448"/>
      <c r="P246" s="448"/>
      <c r="Q246" s="448"/>
      <c r="R246" s="448"/>
      <c r="S246" s="448"/>
      <c r="T246" s="448"/>
      <c r="U246" s="448"/>
      <c r="V246" s="448"/>
      <c r="W246" s="448"/>
      <c r="X246" s="448"/>
      <c r="Y246" s="448"/>
      <c r="Z246" s="448"/>
      <c r="AA246" s="448"/>
      <c r="AB246" s="448"/>
      <c r="AC246" s="448"/>
      <c r="AD246" s="448"/>
      <c r="AE246" s="448"/>
      <c r="AF246" s="479"/>
    </row>
    <row r="247" spans="1:32">
      <c r="A247" s="456"/>
      <c r="B247" s="451"/>
      <c r="C247" s="451"/>
      <c r="D247" s="451"/>
      <c r="E247" s="451"/>
      <c r="F247" s="451"/>
      <c r="G247" s="451"/>
      <c r="H247" s="473"/>
      <c r="I247" s="478"/>
      <c r="J247" s="448"/>
      <c r="K247" s="448"/>
      <c r="L247" s="448"/>
      <c r="M247" s="448"/>
      <c r="N247" s="448"/>
      <c r="O247" s="448"/>
      <c r="P247" s="448"/>
      <c r="Q247" s="448"/>
      <c r="R247" s="448"/>
      <c r="S247" s="448"/>
      <c r="T247" s="448"/>
      <c r="U247" s="448"/>
      <c r="V247" s="448"/>
      <c r="W247" s="448"/>
      <c r="X247" s="448"/>
      <c r="Y247" s="448"/>
      <c r="Z247" s="448"/>
      <c r="AA247" s="448"/>
      <c r="AB247" s="448"/>
      <c r="AC247" s="448"/>
      <c r="AD247" s="448"/>
      <c r="AE247" s="448"/>
      <c r="AF247" s="479"/>
    </row>
    <row r="248" spans="1:32">
      <c r="A248" s="456"/>
      <c r="B248" s="451"/>
      <c r="C248" s="451"/>
      <c r="D248" s="451"/>
      <c r="E248" s="451"/>
      <c r="F248" s="451"/>
      <c r="G248" s="451"/>
      <c r="H248" s="473"/>
      <c r="I248" s="478"/>
      <c r="J248" s="448"/>
      <c r="K248" s="448"/>
      <c r="L248" s="448"/>
      <c r="M248" s="448"/>
      <c r="N248" s="448"/>
      <c r="O248" s="448"/>
      <c r="P248" s="448"/>
      <c r="Q248" s="448"/>
      <c r="R248" s="448"/>
      <c r="S248" s="448"/>
      <c r="T248" s="448"/>
      <c r="U248" s="448"/>
      <c r="V248" s="448"/>
      <c r="W248" s="448"/>
      <c r="X248" s="448"/>
      <c r="Y248" s="448"/>
      <c r="Z248" s="448"/>
      <c r="AA248" s="448"/>
      <c r="AB248" s="448"/>
      <c r="AC248" s="448"/>
      <c r="AD248" s="448"/>
      <c r="AE248" s="448"/>
      <c r="AF248" s="479"/>
    </row>
    <row r="249" spans="1:32">
      <c r="A249" s="456"/>
      <c r="B249" s="451"/>
      <c r="C249" s="451"/>
      <c r="D249" s="451"/>
      <c r="E249" s="451"/>
      <c r="F249" s="451"/>
      <c r="G249" s="451"/>
      <c r="H249" s="473"/>
      <c r="I249" s="478"/>
      <c r="J249" s="448"/>
      <c r="K249" s="448"/>
      <c r="L249" s="448"/>
      <c r="M249" s="448"/>
      <c r="N249" s="448"/>
      <c r="O249" s="448"/>
      <c r="P249" s="448"/>
      <c r="Q249" s="448"/>
      <c r="R249" s="448"/>
      <c r="S249" s="448"/>
      <c r="T249" s="448"/>
      <c r="U249" s="448"/>
      <c r="V249" s="448"/>
      <c r="W249" s="448"/>
      <c r="X249" s="448"/>
      <c r="Y249" s="448"/>
      <c r="Z249" s="448"/>
      <c r="AA249" s="448"/>
      <c r="AB249" s="448"/>
      <c r="AC249" s="448"/>
      <c r="AD249" s="448"/>
      <c r="AE249" s="448"/>
      <c r="AF249" s="479"/>
    </row>
    <row r="250" spans="1:32">
      <c r="A250" s="459"/>
      <c r="B250" s="460"/>
      <c r="C250" s="460"/>
      <c r="D250" s="460"/>
      <c r="E250" s="460"/>
      <c r="F250" s="460"/>
      <c r="G250" s="460"/>
      <c r="H250" s="474"/>
      <c r="I250" s="480"/>
      <c r="J250" s="481"/>
      <c r="K250" s="481"/>
      <c r="L250" s="481"/>
      <c r="M250" s="481"/>
      <c r="N250" s="481"/>
      <c r="O250" s="481"/>
      <c r="P250" s="481"/>
      <c r="Q250" s="481"/>
      <c r="R250" s="481"/>
      <c r="S250" s="481"/>
      <c r="T250" s="481"/>
      <c r="U250" s="481"/>
      <c r="V250" s="481"/>
      <c r="W250" s="481"/>
      <c r="X250" s="481"/>
      <c r="Y250" s="481"/>
      <c r="Z250" s="481"/>
      <c r="AA250" s="481"/>
      <c r="AB250" s="481"/>
      <c r="AC250" s="481"/>
      <c r="AD250" s="481"/>
      <c r="AE250" s="481"/>
      <c r="AF250" s="482"/>
    </row>
    <row r="251" spans="1:32">
      <c r="A251" s="5"/>
      <c r="B251" s="5"/>
      <c r="C251" s="6"/>
      <c r="D251" s="6"/>
      <c r="E251" s="6"/>
      <c r="F251" s="6"/>
      <c r="G251" s="6"/>
      <c r="H251" s="5"/>
      <c r="I251" s="5"/>
      <c r="J251" s="6"/>
      <c r="K251" s="6"/>
      <c r="L251" s="6"/>
      <c r="M251" s="6"/>
      <c r="N251" s="6"/>
      <c r="O251" s="5"/>
      <c r="P251" s="5"/>
      <c r="Q251" s="6"/>
      <c r="R251" s="6"/>
      <c r="S251" s="6"/>
      <c r="T251" s="4"/>
      <c r="U251" s="6"/>
      <c r="V251" s="6"/>
      <c r="W251" s="438" t="str">
        <f>IF(データ!$M$103=0," ",データ!$M$103)</f>
        <v xml:space="preserve"> </v>
      </c>
      <c r="X251" s="438"/>
      <c r="Y251" s="438"/>
      <c r="Z251" s="438"/>
      <c r="AA251" s="438"/>
      <c r="AB251" s="438"/>
      <c r="AC251" s="438"/>
      <c r="AD251" s="438"/>
      <c r="AE251" s="438"/>
      <c r="AF251" s="438"/>
    </row>
    <row r="252" spans="1:32">
      <c r="A252" s="439"/>
      <c r="B252" s="439"/>
      <c r="C252" s="439"/>
      <c r="D252" s="439"/>
      <c r="E252" s="439"/>
      <c r="F252" s="439"/>
      <c r="G252" s="439"/>
      <c r="H252" s="439"/>
      <c r="I252" s="439"/>
      <c r="J252" s="439"/>
      <c r="K252" s="6"/>
      <c r="L252" s="6"/>
      <c r="M252" s="6"/>
      <c r="N252" s="6"/>
      <c r="O252" s="5"/>
      <c r="P252" s="5"/>
      <c r="Q252" s="6"/>
      <c r="R252" s="6"/>
      <c r="S252" s="6"/>
      <c r="T252" s="4"/>
      <c r="U252" s="7"/>
      <c r="V252" s="7"/>
      <c r="W252" s="440" t="str">
        <f>IF(データ!$M$104=0," ",データ!$M$104)</f>
        <v xml:space="preserve"> </v>
      </c>
      <c r="X252" s="440"/>
      <c r="Y252" s="440"/>
      <c r="Z252" s="440"/>
      <c r="AA252" s="440"/>
      <c r="AB252" s="440"/>
      <c r="AC252" s="440"/>
      <c r="AD252" s="440"/>
      <c r="AE252" s="440"/>
      <c r="AF252" s="440"/>
    </row>
    <row r="253" spans="1:32">
      <c r="A253" s="450" t="str">
        <f>IF(データ!AA95=0," ",ASC(データ!AA95))</f>
        <v xml:space="preserve"> </v>
      </c>
      <c r="B253" s="450"/>
      <c r="C253" s="450"/>
      <c r="D253" s="450"/>
      <c r="E253" s="450"/>
      <c r="F253" s="450"/>
      <c r="G253" s="450"/>
      <c r="H253" s="450"/>
      <c r="I253" s="450"/>
      <c r="J253" s="450"/>
      <c r="K253" s="6"/>
      <c r="L253" s="6"/>
      <c r="M253" s="6"/>
      <c r="N253" s="6"/>
      <c r="O253" s="6"/>
      <c r="P253" s="6"/>
      <c r="Q253" s="6"/>
      <c r="R253" s="6"/>
      <c r="S253" s="6"/>
      <c r="T253" s="6"/>
      <c r="U253" s="6"/>
      <c r="V253" s="6"/>
      <c r="W253" s="6"/>
      <c r="X253" s="6"/>
      <c r="Y253" s="6"/>
      <c r="Z253" s="6"/>
      <c r="AA253" s="6"/>
      <c r="AB253" s="6"/>
      <c r="AC253" s="5"/>
      <c r="AD253" s="6"/>
      <c r="AE253" s="6"/>
      <c r="AF253" s="5"/>
    </row>
    <row r="254" spans="1:32">
      <c r="A254" s="450"/>
      <c r="B254" s="450"/>
      <c r="C254" s="450"/>
      <c r="D254" s="450"/>
      <c r="E254" s="450"/>
      <c r="F254" s="450"/>
      <c r="G254" s="450"/>
      <c r="H254" s="450"/>
      <c r="I254" s="450"/>
      <c r="J254" s="450"/>
      <c r="K254" s="6"/>
      <c r="L254" s="6"/>
      <c r="M254" s="6"/>
      <c r="N254" s="6"/>
      <c r="O254" s="6"/>
      <c r="P254" s="6"/>
      <c r="Q254" s="6"/>
      <c r="R254" s="6"/>
      <c r="S254" s="6"/>
      <c r="T254" s="6"/>
      <c r="U254" s="6"/>
      <c r="V254" s="6"/>
      <c r="W254" s="6"/>
      <c r="X254" s="6"/>
      <c r="Y254" s="6"/>
      <c r="Z254" s="6"/>
      <c r="AA254" s="6"/>
      <c r="AB254" s="6"/>
      <c r="AC254" s="6"/>
      <c r="AD254" s="6"/>
      <c r="AE254" s="6"/>
      <c r="AF254" s="6"/>
    </row>
    <row r="255" spans="1:32">
      <c r="A255" s="450" t="str">
        <f>IF(データ!J95=0," ",ASC(データ!J95)&amp;" 様")</f>
        <v xml:space="preserve"> </v>
      </c>
      <c r="B255" s="450"/>
      <c r="C255" s="450"/>
      <c r="D255" s="450"/>
      <c r="E255" s="450"/>
      <c r="F255" s="450"/>
      <c r="G255" s="450"/>
      <c r="H255" s="450"/>
      <c r="I255" s="450"/>
      <c r="J255" s="450"/>
      <c r="K255" s="450"/>
      <c r="L255" s="450"/>
      <c r="M255" s="450"/>
      <c r="N255" s="4"/>
      <c r="O255" s="6"/>
      <c r="P255" s="6"/>
      <c r="Q255" s="6"/>
      <c r="R255" s="6"/>
      <c r="S255" s="6"/>
      <c r="T255" s="6"/>
      <c r="U255" s="6"/>
      <c r="V255" s="6"/>
      <c r="W255" s="6"/>
      <c r="X255" s="6"/>
      <c r="Y255" s="6"/>
      <c r="Z255" s="6"/>
      <c r="AA255" s="6"/>
      <c r="AB255" s="6"/>
      <c r="AC255" s="6"/>
      <c r="AD255" s="6"/>
      <c r="AE255" s="6"/>
      <c r="AF255" s="6"/>
    </row>
    <row r="256" spans="1:32">
      <c r="A256" s="450"/>
      <c r="B256" s="450"/>
      <c r="C256" s="450"/>
      <c r="D256" s="450"/>
      <c r="E256" s="450"/>
      <c r="F256" s="450"/>
      <c r="G256" s="450"/>
      <c r="H256" s="450"/>
      <c r="I256" s="450"/>
      <c r="J256" s="450"/>
      <c r="K256" s="450"/>
      <c r="L256" s="450"/>
      <c r="M256" s="450"/>
      <c r="N256" s="6"/>
      <c r="O256" s="6"/>
      <c r="P256" s="6"/>
      <c r="Q256" s="6"/>
      <c r="R256" s="6"/>
      <c r="S256" s="6"/>
      <c r="T256" s="6"/>
      <c r="U256" s="6"/>
      <c r="V256" s="6"/>
      <c r="W256" s="6"/>
      <c r="X256" s="6"/>
      <c r="Y256" s="6"/>
      <c r="Z256" s="6"/>
      <c r="AA256" s="6"/>
      <c r="AB256" s="6"/>
      <c r="AC256" s="6"/>
      <c r="AD256" s="6"/>
      <c r="AE256" s="6"/>
      <c r="AF256" s="6"/>
    </row>
    <row r="257" spans="1:32">
      <c r="A257" s="8"/>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row>
    <row r="258" spans="1:32">
      <c r="A258" s="8"/>
      <c r="B258" s="9"/>
      <c r="C258" s="9"/>
      <c r="D258" s="9"/>
      <c r="E258" s="9"/>
      <c r="F258" s="9"/>
      <c r="G258" s="9"/>
      <c r="H258" s="9"/>
      <c r="I258" s="9"/>
      <c r="J258" s="9"/>
      <c r="K258" s="9"/>
      <c r="L258" s="9"/>
      <c r="M258" s="9"/>
      <c r="N258" s="9"/>
      <c r="O258" s="9"/>
      <c r="P258" s="9"/>
      <c r="Q258" s="9"/>
      <c r="R258" s="9"/>
      <c r="S258" s="9"/>
      <c r="T258" s="59"/>
      <c r="U258" s="59"/>
      <c r="V258" s="59"/>
      <c r="W258" s="451" t="s">
        <v>352</v>
      </c>
      <c r="X258" s="451"/>
      <c r="Y258" s="451"/>
      <c r="Z258" s="451"/>
      <c r="AA258" s="451"/>
      <c r="AB258" s="451"/>
      <c r="AC258" s="451"/>
      <c r="AD258" s="451"/>
      <c r="AE258" s="451"/>
      <c r="AF258" s="451"/>
    </row>
    <row r="259" spans="1:32">
      <c r="A259" s="8"/>
      <c r="B259" s="6"/>
      <c r="C259" s="6"/>
      <c r="D259" s="6"/>
      <c r="E259" s="6"/>
      <c r="F259" s="6"/>
      <c r="G259" s="6"/>
      <c r="H259" s="6"/>
      <c r="I259" s="6"/>
      <c r="J259" s="6"/>
      <c r="K259" s="6"/>
      <c r="L259" s="6"/>
      <c r="M259" s="6"/>
      <c r="N259" s="6"/>
      <c r="O259" s="6"/>
      <c r="P259" s="6"/>
      <c r="Q259" s="6"/>
      <c r="R259" s="6"/>
      <c r="S259" s="6"/>
      <c r="T259" s="2"/>
      <c r="U259" s="2"/>
      <c r="V259" s="2"/>
      <c r="W259" s="437" t="str">
        <f>IF(データ!$M$23=0,"","("&amp;データ!$M$23&amp;")")</f>
        <v>(政策企画部　うんなん暮らし推進課　交通政策室)</v>
      </c>
      <c r="X259" s="437"/>
      <c r="Y259" s="437"/>
      <c r="Z259" s="437"/>
      <c r="AA259" s="437"/>
      <c r="AB259" s="437"/>
      <c r="AC259" s="437"/>
      <c r="AD259" s="437"/>
      <c r="AE259" s="437"/>
      <c r="AF259" s="437"/>
    </row>
    <row r="260" spans="1:32">
      <c r="A260" s="8"/>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8"/>
      <c r="AC260" s="6"/>
      <c r="AD260" s="6"/>
      <c r="AE260" s="6"/>
      <c r="AF260" s="6"/>
    </row>
    <row r="261" spans="1:32" ht="13.5" customHeight="1">
      <c r="A261" s="447" t="str">
        <f>$A$11</f>
        <v>指名通知書</v>
      </c>
      <c r="B261" s="447"/>
      <c r="C261" s="447"/>
      <c r="D261" s="447"/>
      <c r="E261" s="447"/>
      <c r="F261" s="447"/>
      <c r="G261" s="447"/>
      <c r="H261" s="447"/>
      <c r="I261" s="447"/>
      <c r="J261" s="447"/>
      <c r="K261" s="447"/>
      <c r="L261" s="447"/>
      <c r="M261" s="447"/>
      <c r="N261" s="447"/>
      <c r="O261" s="447"/>
      <c r="P261" s="447"/>
      <c r="Q261" s="447"/>
      <c r="R261" s="447"/>
      <c r="S261" s="447"/>
      <c r="T261" s="447"/>
      <c r="U261" s="447"/>
      <c r="V261" s="447"/>
      <c r="W261" s="447"/>
      <c r="X261" s="447"/>
      <c r="Y261" s="447"/>
      <c r="Z261" s="447"/>
      <c r="AA261" s="447"/>
      <c r="AB261" s="447"/>
      <c r="AC261" s="447"/>
      <c r="AD261" s="447"/>
      <c r="AE261" s="447"/>
      <c r="AF261" s="447"/>
    </row>
    <row r="262" spans="1:32" ht="13.5" customHeight="1">
      <c r="A262" s="447"/>
      <c r="B262" s="447"/>
      <c r="C262" s="447"/>
      <c r="D262" s="447"/>
      <c r="E262" s="447"/>
      <c r="F262" s="447"/>
      <c r="G262" s="447"/>
      <c r="H262" s="447"/>
      <c r="I262" s="447"/>
      <c r="J262" s="447"/>
      <c r="K262" s="447"/>
      <c r="L262" s="447"/>
      <c r="M262" s="447"/>
      <c r="N262" s="447"/>
      <c r="O262" s="447"/>
      <c r="P262" s="447"/>
      <c r="Q262" s="447"/>
      <c r="R262" s="447"/>
      <c r="S262" s="447"/>
      <c r="T262" s="447"/>
      <c r="U262" s="447"/>
      <c r="V262" s="447"/>
      <c r="W262" s="447"/>
      <c r="X262" s="447"/>
      <c r="Y262" s="447"/>
      <c r="Z262" s="447"/>
      <c r="AA262" s="447"/>
      <c r="AB262" s="447"/>
      <c r="AC262" s="447"/>
      <c r="AD262" s="447"/>
      <c r="AE262" s="447"/>
      <c r="AF262" s="447"/>
    </row>
    <row r="263" spans="1:32">
      <c r="A263" s="448" t="s">
        <v>121</v>
      </c>
      <c r="B263" s="448"/>
      <c r="C263" s="448"/>
      <c r="D263" s="448"/>
      <c r="E263" s="448"/>
      <c r="F263" s="448"/>
      <c r="G263" s="448"/>
      <c r="H263" s="448"/>
      <c r="I263" s="448"/>
      <c r="J263" s="448"/>
      <c r="K263" s="448"/>
      <c r="L263" s="448"/>
      <c r="M263" s="448"/>
      <c r="N263" s="448"/>
      <c r="O263" s="448"/>
      <c r="P263" s="448"/>
      <c r="Q263" s="448"/>
      <c r="R263" s="448"/>
      <c r="S263" s="448"/>
      <c r="T263" s="448"/>
      <c r="U263" s="448"/>
      <c r="V263" s="448"/>
      <c r="W263" s="448"/>
      <c r="X263" s="448"/>
      <c r="Y263" s="448"/>
      <c r="Z263" s="448"/>
      <c r="AA263" s="448"/>
      <c r="AB263" s="448"/>
      <c r="AC263" s="448"/>
      <c r="AD263" s="448"/>
      <c r="AE263" s="448"/>
      <c r="AF263" s="448"/>
    </row>
    <row r="264" spans="1:32">
      <c r="A264" s="449"/>
      <c r="B264" s="449"/>
      <c r="C264" s="449"/>
      <c r="D264" s="449"/>
      <c r="E264" s="449"/>
      <c r="F264" s="449"/>
      <c r="G264" s="449"/>
      <c r="H264" s="449"/>
      <c r="I264" s="449"/>
      <c r="J264" s="449"/>
      <c r="K264" s="449"/>
      <c r="L264" s="449"/>
      <c r="M264" s="449"/>
      <c r="N264" s="449"/>
      <c r="O264" s="449"/>
      <c r="P264" s="449"/>
      <c r="Q264" s="449"/>
      <c r="R264" s="449"/>
      <c r="S264" s="449"/>
      <c r="T264" s="449"/>
      <c r="U264" s="449"/>
      <c r="V264" s="449"/>
      <c r="W264" s="449"/>
      <c r="X264" s="449"/>
      <c r="Y264" s="449"/>
      <c r="Z264" s="449"/>
      <c r="AA264" s="449"/>
      <c r="AB264" s="449"/>
      <c r="AC264" s="449"/>
      <c r="AD264" s="449"/>
      <c r="AE264" s="449"/>
      <c r="AF264" s="449"/>
    </row>
    <row r="265" spans="1:32">
      <c r="A265" s="436" t="s">
        <v>15</v>
      </c>
      <c r="B265" s="436"/>
      <c r="C265" s="436"/>
      <c r="D265" s="436"/>
      <c r="E265" s="436"/>
      <c r="F265" s="436"/>
      <c r="G265" s="436"/>
      <c r="H265" s="436"/>
      <c r="I265" s="288" t="str">
        <f>IF(データ!$M$25=0," ",データ!$M$25)</f>
        <v>雲南市民バス（２９人乗り４WD）更新事業</v>
      </c>
      <c r="J265" s="289"/>
      <c r="K265" s="289"/>
      <c r="L265" s="289"/>
      <c r="M265" s="289"/>
      <c r="N265" s="289"/>
      <c r="O265" s="289"/>
      <c r="P265" s="289"/>
      <c r="Q265" s="289"/>
      <c r="R265" s="289"/>
      <c r="S265" s="289"/>
      <c r="T265" s="289"/>
      <c r="U265" s="289"/>
      <c r="V265" s="289"/>
      <c r="W265" s="289"/>
      <c r="X265" s="289"/>
      <c r="Y265" s="289"/>
      <c r="Z265" s="289"/>
      <c r="AA265" s="289"/>
      <c r="AB265" s="289"/>
      <c r="AC265" s="289"/>
      <c r="AD265" s="289"/>
      <c r="AE265" s="289"/>
      <c r="AF265" s="290"/>
    </row>
    <row r="266" spans="1:32">
      <c r="A266" s="436" t="s">
        <v>129</v>
      </c>
      <c r="B266" s="436"/>
      <c r="C266" s="436"/>
      <c r="D266" s="436"/>
      <c r="E266" s="436"/>
      <c r="F266" s="436"/>
      <c r="G266" s="436"/>
      <c r="H266" s="436"/>
      <c r="I266" s="288" t="str">
        <f>IF(データ!$M$26=0," ",データ!$M$26)</f>
        <v>雲南市木次町里方</v>
      </c>
      <c r="J266" s="289"/>
      <c r="K266" s="289"/>
      <c r="L266" s="289"/>
      <c r="M266" s="289"/>
      <c r="N266" s="289"/>
      <c r="O266" s="289"/>
      <c r="P266" s="289"/>
      <c r="Q266" s="289"/>
      <c r="R266" s="289"/>
      <c r="S266" s="289"/>
      <c r="T266" s="289"/>
      <c r="U266" s="289"/>
      <c r="V266" s="289"/>
      <c r="W266" s="289"/>
      <c r="X266" s="289"/>
      <c r="Y266" s="289"/>
      <c r="Z266" s="289"/>
      <c r="AA266" s="289"/>
      <c r="AB266" s="289"/>
      <c r="AC266" s="289"/>
      <c r="AD266" s="289"/>
      <c r="AE266" s="289"/>
      <c r="AF266" s="290"/>
    </row>
    <row r="267" spans="1:32">
      <c r="A267" s="444" t="s">
        <v>84</v>
      </c>
      <c r="B267" s="445"/>
      <c r="C267" s="445"/>
      <c r="D267" s="445"/>
      <c r="E267" s="445"/>
      <c r="F267" s="445"/>
      <c r="G267" s="445"/>
      <c r="H267" s="446"/>
      <c r="I267" s="293">
        <f>IF(データ!$M$31=0," ",データ!$M$31)</f>
        <v>45429</v>
      </c>
      <c r="J267" s="292"/>
      <c r="K267" s="292"/>
      <c r="L267" s="292"/>
      <c r="M267" s="292"/>
      <c r="N267" s="292"/>
      <c r="O267" s="292"/>
      <c r="P267" s="292"/>
      <c r="Q267" s="42" t="str">
        <f>IF(S267="","","～")</f>
        <v>～</v>
      </c>
      <c r="R267" s="42"/>
      <c r="S267" s="292">
        <f>IF(データ!$M$32=0," ",データ!$M$32)</f>
        <v>45719</v>
      </c>
      <c r="T267" s="292"/>
      <c r="U267" s="292"/>
      <c r="V267" s="292"/>
      <c r="W267" s="292"/>
      <c r="X267" s="292"/>
      <c r="Y267" s="292"/>
      <c r="Z267" s="292"/>
      <c r="AA267" s="44"/>
      <c r="AB267" s="44"/>
      <c r="AC267" s="44"/>
      <c r="AD267" s="44"/>
      <c r="AE267" s="44"/>
      <c r="AF267" s="45"/>
    </row>
    <row r="268" spans="1:32">
      <c r="A268" s="436" t="s">
        <v>85</v>
      </c>
      <c r="B268" s="436"/>
      <c r="C268" s="436"/>
      <c r="D268" s="436"/>
      <c r="E268" s="436"/>
      <c r="F268" s="436" t="s">
        <v>86</v>
      </c>
      <c r="G268" s="436"/>
      <c r="H268" s="436"/>
      <c r="I268" s="441" t="str">
        <f>IF(データ!$M$35=0," ",データ!$M$35)</f>
        <v>令和6年5月8日（水）から令和6年5月16日（木）</v>
      </c>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3"/>
    </row>
    <row r="269" spans="1:32">
      <c r="A269" s="436"/>
      <c r="B269" s="436"/>
      <c r="C269" s="436"/>
      <c r="D269" s="436"/>
      <c r="E269" s="436"/>
      <c r="F269" s="436" t="s">
        <v>87</v>
      </c>
      <c r="G269" s="436"/>
      <c r="H269" s="436"/>
      <c r="I269" s="288" t="str">
        <f>IF(データ!$M$36=0," ",データ!$M$36)</f>
        <v>ホームページ</v>
      </c>
      <c r="J269" s="289"/>
      <c r="K269" s="289"/>
      <c r="L269" s="289"/>
      <c r="M269" s="289"/>
      <c r="N269" s="289"/>
      <c r="O269" s="289"/>
      <c r="P269" s="289"/>
      <c r="Q269" s="289"/>
      <c r="R269" s="289"/>
      <c r="S269" s="289"/>
      <c r="T269" s="289"/>
      <c r="U269" s="289"/>
      <c r="V269" s="289"/>
      <c r="W269" s="289"/>
      <c r="X269" s="289"/>
      <c r="Y269" s="289"/>
      <c r="Z269" s="289"/>
      <c r="AA269" s="289"/>
      <c r="AB269" s="289"/>
      <c r="AC269" s="289"/>
      <c r="AD269" s="289"/>
      <c r="AE269" s="289"/>
      <c r="AF269" s="290"/>
    </row>
    <row r="270" spans="1:32">
      <c r="A270" s="436" t="s">
        <v>88</v>
      </c>
      <c r="B270" s="436"/>
      <c r="C270" s="436"/>
      <c r="D270" s="436"/>
      <c r="E270" s="436"/>
      <c r="F270" s="436" t="s">
        <v>89</v>
      </c>
      <c r="G270" s="436"/>
      <c r="H270" s="436"/>
      <c r="I270" s="441" t="str">
        <f>IF(データ!$M$37=0," ",データ!$M$37)</f>
        <v>実施しない</v>
      </c>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3"/>
    </row>
    <row r="271" spans="1:32">
      <c r="A271" s="436"/>
      <c r="B271" s="436"/>
      <c r="C271" s="436"/>
      <c r="D271" s="436"/>
      <c r="E271" s="436"/>
      <c r="F271" s="436" t="s">
        <v>87</v>
      </c>
      <c r="G271" s="436"/>
      <c r="H271" s="436"/>
      <c r="I271" s="191" t="str">
        <f>IF(データ!$M$38=0," ",データ!$M$38)</f>
        <v>実施しない</v>
      </c>
      <c r="J271" s="191"/>
      <c r="K271" s="191"/>
      <c r="L271" s="191"/>
      <c r="M271" s="191"/>
      <c r="N271" s="191"/>
      <c r="O271" s="191"/>
      <c r="P271" s="191"/>
      <c r="Q271" s="191"/>
      <c r="R271" s="191"/>
      <c r="S271" s="191"/>
      <c r="T271" s="191"/>
      <c r="U271" s="191"/>
      <c r="V271" s="191"/>
      <c r="W271" s="191"/>
      <c r="X271" s="191"/>
      <c r="Y271" s="191"/>
      <c r="Z271" s="191"/>
      <c r="AA271" s="191"/>
      <c r="AB271" s="191"/>
      <c r="AC271" s="191"/>
      <c r="AD271" s="191"/>
      <c r="AE271" s="191"/>
      <c r="AF271" s="191"/>
    </row>
    <row r="272" spans="1:32">
      <c r="A272" s="436" t="s">
        <v>90</v>
      </c>
      <c r="B272" s="436"/>
      <c r="C272" s="436"/>
      <c r="D272" s="436"/>
      <c r="E272" s="436"/>
      <c r="F272" s="436"/>
      <c r="G272" s="436"/>
      <c r="H272" s="436"/>
      <c r="I272" s="191" t="str">
        <f>IF(データ!$M$39=0," ",データ!$M$39)</f>
        <v>入札書及び見積明細</v>
      </c>
      <c r="J272" s="191"/>
      <c r="K272" s="191"/>
      <c r="L272" s="191"/>
      <c r="M272" s="191"/>
      <c r="N272" s="191"/>
      <c r="O272" s="191"/>
      <c r="P272" s="191"/>
      <c r="Q272" s="191"/>
      <c r="R272" s="191"/>
      <c r="S272" s="191"/>
      <c r="T272" s="191"/>
      <c r="U272" s="191"/>
      <c r="V272" s="191"/>
      <c r="W272" s="191"/>
      <c r="X272" s="191"/>
      <c r="Y272" s="191"/>
      <c r="Z272" s="191"/>
      <c r="AA272" s="191"/>
      <c r="AB272" s="191"/>
      <c r="AC272" s="191"/>
      <c r="AD272" s="191"/>
      <c r="AE272" s="191"/>
      <c r="AF272" s="191"/>
    </row>
    <row r="273" spans="1:32">
      <c r="A273" s="436" t="s">
        <v>20</v>
      </c>
      <c r="B273" s="436"/>
      <c r="C273" s="436"/>
      <c r="D273" s="436"/>
      <c r="E273" s="436"/>
      <c r="F273" s="436"/>
      <c r="G273" s="436"/>
      <c r="H273" s="436"/>
      <c r="I273" s="191" t="str">
        <f>IF(データ!$M$40=0," ",データ!$M$40)</f>
        <v>実施しない</v>
      </c>
      <c r="J273" s="191"/>
      <c r="K273" s="191"/>
      <c r="L273" s="191"/>
      <c r="M273" s="191"/>
      <c r="N273" s="191"/>
      <c r="O273" s="191"/>
      <c r="P273" s="191"/>
      <c r="Q273" s="191"/>
      <c r="R273" s="191"/>
      <c r="S273" s="191"/>
      <c r="T273" s="191"/>
      <c r="U273" s="191"/>
      <c r="V273" s="191"/>
      <c r="W273" s="191"/>
      <c r="X273" s="191"/>
      <c r="Y273" s="191"/>
      <c r="Z273" s="191"/>
      <c r="AA273" s="191"/>
      <c r="AB273" s="191"/>
      <c r="AC273" s="191"/>
      <c r="AD273" s="191"/>
      <c r="AE273" s="191"/>
      <c r="AF273" s="191"/>
    </row>
    <row r="274" spans="1:32">
      <c r="A274" s="436" t="s">
        <v>91</v>
      </c>
      <c r="B274" s="436"/>
      <c r="C274" s="436"/>
      <c r="D274" s="436"/>
      <c r="E274" s="436"/>
      <c r="F274" s="436" t="s">
        <v>89</v>
      </c>
      <c r="G274" s="436"/>
      <c r="H274" s="436"/>
      <c r="I274" s="293">
        <f>IF(データ!$M$41=0," ",データ!$M$41)</f>
        <v>45429</v>
      </c>
      <c r="J274" s="292"/>
      <c r="K274" s="292"/>
      <c r="L274" s="292"/>
      <c r="M274" s="292"/>
      <c r="N274" s="292"/>
      <c r="O274" s="292"/>
      <c r="P274" s="292"/>
      <c r="Q274" s="367">
        <f>IF(データ!$M$42=0," ",データ!$M$42)</f>
        <v>0.6875</v>
      </c>
      <c r="R274" s="367"/>
      <c r="S274" s="367"/>
      <c r="T274" s="1"/>
      <c r="U274" s="345" t="str">
        <f>IF(データ!$M$33="随意契約","までに提出する","")</f>
        <v/>
      </c>
      <c r="V274" s="345"/>
      <c r="W274" s="345"/>
      <c r="X274" s="345"/>
      <c r="Y274" s="345"/>
      <c r="Z274" s="345"/>
      <c r="AA274" s="345"/>
      <c r="AB274" s="345"/>
      <c r="AC274" s="345"/>
      <c r="AD274" s="345"/>
      <c r="AE274" s="345"/>
      <c r="AF274" s="346"/>
    </row>
    <row r="275" spans="1:32">
      <c r="A275" s="436"/>
      <c r="B275" s="436"/>
      <c r="C275" s="436"/>
      <c r="D275" s="436"/>
      <c r="E275" s="436"/>
      <c r="F275" s="436" t="s">
        <v>87</v>
      </c>
      <c r="G275" s="436"/>
      <c r="H275" s="436"/>
      <c r="I275" s="191" t="str">
        <f>IF(データ!$M$43=0," ",データ!$M$43)</f>
        <v>雲南市役所2階204会議室</v>
      </c>
      <c r="J275" s="191"/>
      <c r="K275" s="191"/>
      <c r="L275" s="191"/>
      <c r="M275" s="191"/>
      <c r="N275" s="191"/>
      <c r="O275" s="191"/>
      <c r="P275" s="191"/>
      <c r="Q275" s="191"/>
      <c r="R275" s="191"/>
      <c r="S275" s="191"/>
      <c r="T275" s="191"/>
      <c r="U275" s="191"/>
      <c r="V275" s="191"/>
      <c r="W275" s="191"/>
      <c r="X275" s="191"/>
      <c r="Y275" s="191"/>
      <c r="Z275" s="191"/>
      <c r="AA275" s="191"/>
      <c r="AB275" s="191"/>
      <c r="AC275" s="191"/>
      <c r="AD275" s="191"/>
      <c r="AE275" s="191"/>
      <c r="AF275" s="191"/>
    </row>
    <row r="276" spans="1:32">
      <c r="A276" s="436"/>
      <c r="B276" s="436"/>
      <c r="C276" s="436"/>
      <c r="D276" s="436"/>
      <c r="E276" s="436"/>
      <c r="F276" s="436" t="s">
        <v>92</v>
      </c>
      <c r="G276" s="436"/>
      <c r="H276" s="436"/>
      <c r="I276" s="191" t="str">
        <f>IF(データ!$M$44=0," ",データ!$M$44)</f>
        <v>3回</v>
      </c>
      <c r="J276" s="191"/>
      <c r="K276" s="191"/>
      <c r="L276" s="191"/>
      <c r="M276" s="191"/>
      <c r="N276" s="191"/>
      <c r="O276" s="191"/>
      <c r="P276" s="191"/>
      <c r="Q276" s="191"/>
      <c r="R276" s="191"/>
      <c r="S276" s="191"/>
      <c r="T276" s="191"/>
      <c r="U276" s="191"/>
      <c r="V276" s="191"/>
      <c r="W276" s="191"/>
      <c r="X276" s="191"/>
      <c r="Y276" s="191"/>
      <c r="Z276" s="191"/>
      <c r="AA276" s="191"/>
      <c r="AB276" s="191"/>
      <c r="AC276" s="191"/>
      <c r="AD276" s="191"/>
      <c r="AE276" s="191"/>
      <c r="AF276" s="191"/>
    </row>
    <row r="277" spans="1:32">
      <c r="A277" s="436" t="s">
        <v>93</v>
      </c>
      <c r="B277" s="436"/>
      <c r="C277" s="436"/>
      <c r="D277" s="436"/>
      <c r="E277" s="436"/>
      <c r="F277" s="436" t="s">
        <v>89</v>
      </c>
      <c r="G277" s="436"/>
      <c r="H277" s="436"/>
      <c r="I277" s="293">
        <f>IF(データ!$M$45=0," ",データ!$M$45)</f>
        <v>45429</v>
      </c>
      <c r="J277" s="292"/>
      <c r="K277" s="292"/>
      <c r="L277" s="292"/>
      <c r="M277" s="292"/>
      <c r="N277" s="292"/>
      <c r="O277" s="292"/>
      <c r="P277" s="292"/>
      <c r="Q277" s="367">
        <f>IF(データ!$M$46=0," ",データ!$M$46)</f>
        <v>0.6875</v>
      </c>
      <c r="R277" s="367"/>
      <c r="S277" s="367"/>
      <c r="T277" s="1"/>
      <c r="U277" s="345" t="s">
        <v>267</v>
      </c>
      <c r="V277" s="345"/>
      <c r="W277" s="345"/>
      <c r="X277" s="345"/>
      <c r="Y277" s="345"/>
      <c r="Z277" s="345"/>
      <c r="AA277" s="345"/>
      <c r="AB277" s="345"/>
      <c r="AC277" s="345"/>
      <c r="AD277" s="345"/>
      <c r="AE277" s="345"/>
      <c r="AF277" s="346"/>
    </row>
    <row r="278" spans="1:32">
      <c r="A278" s="436"/>
      <c r="B278" s="436"/>
      <c r="C278" s="436"/>
      <c r="D278" s="436"/>
      <c r="E278" s="436"/>
      <c r="F278" s="436" t="s">
        <v>87</v>
      </c>
      <c r="G278" s="436"/>
      <c r="H278" s="436"/>
      <c r="I278" s="191" t="str">
        <f>IF(データ!$M$47=0," ",データ!$M$47)</f>
        <v>雲南市役所2階204会議室</v>
      </c>
      <c r="J278" s="191"/>
      <c r="K278" s="191"/>
      <c r="L278" s="191"/>
      <c r="M278" s="191"/>
      <c r="N278" s="191"/>
      <c r="O278" s="191"/>
      <c r="P278" s="191"/>
      <c r="Q278" s="191"/>
      <c r="R278" s="191"/>
      <c r="S278" s="191"/>
      <c r="T278" s="191"/>
      <c r="U278" s="191"/>
      <c r="V278" s="191"/>
      <c r="W278" s="191"/>
      <c r="X278" s="191"/>
      <c r="Y278" s="191"/>
      <c r="Z278" s="191"/>
      <c r="AA278" s="191"/>
      <c r="AB278" s="191"/>
      <c r="AC278" s="191"/>
      <c r="AD278" s="191"/>
      <c r="AE278" s="191"/>
      <c r="AF278" s="191"/>
    </row>
    <row r="279" spans="1:32">
      <c r="A279" s="436" t="s">
        <v>27</v>
      </c>
      <c r="B279" s="436"/>
      <c r="C279" s="436"/>
      <c r="D279" s="436"/>
      <c r="E279" s="436"/>
      <c r="F279" s="436"/>
      <c r="G279" s="436"/>
      <c r="H279" s="436"/>
      <c r="I279" s="311" t="str">
        <f>IF(データ!$M$63=0," ",データ!$M$63)</f>
        <v>設けない</v>
      </c>
      <c r="J279" s="311"/>
      <c r="K279" s="311"/>
      <c r="L279" s="311"/>
      <c r="M279" s="311"/>
      <c r="N279" s="311"/>
      <c r="O279" s="311"/>
      <c r="P279" s="311"/>
      <c r="Q279" s="311"/>
      <c r="R279" s="311"/>
      <c r="S279" s="311"/>
      <c r="T279" s="311"/>
      <c r="U279" s="311"/>
      <c r="V279" s="311"/>
      <c r="W279" s="311"/>
      <c r="X279" s="311"/>
      <c r="Y279" s="311"/>
      <c r="Z279" s="311"/>
      <c r="AA279" s="311"/>
      <c r="AB279" s="311"/>
      <c r="AC279" s="311"/>
      <c r="AD279" s="311"/>
      <c r="AE279" s="311"/>
      <c r="AF279" s="311"/>
    </row>
    <row r="280" spans="1:32">
      <c r="A280" s="436" t="s">
        <v>122</v>
      </c>
      <c r="B280" s="436"/>
      <c r="C280" s="436"/>
      <c r="D280" s="436"/>
      <c r="E280" s="436"/>
      <c r="F280" s="436"/>
      <c r="G280" s="436"/>
      <c r="H280" s="436"/>
      <c r="I28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280" s="483"/>
      <c r="K280" s="483"/>
      <c r="L280" s="483"/>
      <c r="M280" s="483"/>
      <c r="N280" s="483"/>
      <c r="O280" s="483"/>
      <c r="P280" s="483"/>
      <c r="Q280" s="483"/>
      <c r="R280" s="483"/>
      <c r="S280" s="483"/>
      <c r="T280" s="483"/>
      <c r="U280" s="483"/>
      <c r="V280" s="483"/>
      <c r="W280" s="483"/>
      <c r="X280" s="483"/>
      <c r="Y280" s="483"/>
      <c r="Z280" s="483"/>
      <c r="AA280" s="483"/>
      <c r="AB280" s="483"/>
      <c r="AC280" s="483"/>
      <c r="AD280" s="483"/>
      <c r="AE280" s="483"/>
      <c r="AF280" s="483"/>
    </row>
    <row r="281" spans="1:32">
      <c r="A281" s="436"/>
      <c r="B281" s="436"/>
      <c r="C281" s="436"/>
      <c r="D281" s="436"/>
      <c r="E281" s="436"/>
      <c r="F281" s="436"/>
      <c r="G281" s="436"/>
      <c r="H281" s="436"/>
      <c r="I281" s="483"/>
      <c r="J281" s="483"/>
      <c r="K281" s="483"/>
      <c r="L281" s="483"/>
      <c r="M281" s="483"/>
      <c r="N281" s="483"/>
      <c r="O281" s="483"/>
      <c r="P281" s="483"/>
      <c r="Q281" s="483"/>
      <c r="R281" s="483"/>
      <c r="S281" s="483"/>
      <c r="T281" s="483"/>
      <c r="U281" s="483"/>
      <c r="V281" s="483"/>
      <c r="W281" s="483"/>
      <c r="X281" s="483"/>
      <c r="Y281" s="483"/>
      <c r="Z281" s="483"/>
      <c r="AA281" s="483"/>
      <c r="AB281" s="483"/>
      <c r="AC281" s="483"/>
      <c r="AD281" s="483"/>
      <c r="AE281" s="483"/>
      <c r="AF281" s="483"/>
    </row>
    <row r="282" spans="1:32">
      <c r="A282" s="436"/>
      <c r="B282" s="436"/>
      <c r="C282" s="436"/>
      <c r="D282" s="436"/>
      <c r="E282" s="436"/>
      <c r="F282" s="436"/>
      <c r="G282" s="436"/>
      <c r="H282" s="436"/>
      <c r="I282" s="483"/>
      <c r="J282" s="483"/>
      <c r="K282" s="483"/>
      <c r="L282" s="483"/>
      <c r="M282" s="483"/>
      <c r="N282" s="483"/>
      <c r="O282" s="483"/>
      <c r="P282" s="483"/>
      <c r="Q282" s="483"/>
      <c r="R282" s="483"/>
      <c r="S282" s="483"/>
      <c r="T282" s="483"/>
      <c r="U282" s="483"/>
      <c r="V282" s="483"/>
      <c r="W282" s="483"/>
      <c r="X282" s="483"/>
      <c r="Y282" s="483"/>
      <c r="Z282" s="483"/>
      <c r="AA282" s="483"/>
      <c r="AB282" s="483"/>
      <c r="AC282" s="483"/>
      <c r="AD282" s="483"/>
      <c r="AE282" s="483"/>
      <c r="AF282" s="483"/>
    </row>
    <row r="283" spans="1:32">
      <c r="A283" s="436"/>
      <c r="B283" s="436"/>
      <c r="C283" s="436"/>
      <c r="D283" s="436"/>
      <c r="E283" s="436"/>
      <c r="F283" s="436"/>
      <c r="G283" s="436"/>
      <c r="H283" s="436"/>
      <c r="I283" s="483"/>
      <c r="J283" s="483"/>
      <c r="K283" s="483"/>
      <c r="L283" s="483"/>
      <c r="M283" s="483"/>
      <c r="N283" s="483"/>
      <c r="O283" s="483"/>
      <c r="P283" s="483"/>
      <c r="Q283" s="483"/>
      <c r="R283" s="483"/>
      <c r="S283" s="483"/>
      <c r="T283" s="483"/>
      <c r="U283" s="483"/>
      <c r="V283" s="483"/>
      <c r="W283" s="483"/>
      <c r="X283" s="483"/>
      <c r="Y283" s="483"/>
      <c r="Z283" s="483"/>
      <c r="AA283" s="483"/>
      <c r="AB283" s="483"/>
      <c r="AC283" s="483"/>
      <c r="AD283" s="483"/>
      <c r="AE283" s="483"/>
      <c r="AF283" s="483"/>
    </row>
    <row r="284" spans="1:32">
      <c r="A284" s="436"/>
      <c r="B284" s="436"/>
      <c r="C284" s="436"/>
      <c r="D284" s="436"/>
      <c r="E284" s="436"/>
      <c r="F284" s="436"/>
      <c r="G284" s="436"/>
      <c r="H284" s="436"/>
      <c r="I284" s="483"/>
      <c r="J284" s="483"/>
      <c r="K284" s="483"/>
      <c r="L284" s="483"/>
      <c r="M284" s="483"/>
      <c r="N284" s="483"/>
      <c r="O284" s="483"/>
      <c r="P284" s="483"/>
      <c r="Q284" s="483"/>
      <c r="R284" s="483"/>
      <c r="S284" s="483"/>
      <c r="T284" s="483"/>
      <c r="U284" s="483"/>
      <c r="V284" s="483"/>
      <c r="W284" s="483"/>
      <c r="X284" s="483"/>
      <c r="Y284" s="483"/>
      <c r="Z284" s="483"/>
      <c r="AA284" s="483"/>
      <c r="AB284" s="483"/>
      <c r="AC284" s="483"/>
      <c r="AD284" s="483"/>
      <c r="AE284" s="483"/>
      <c r="AF284" s="483"/>
    </row>
    <row r="285" spans="1:32">
      <c r="A285" s="436"/>
      <c r="B285" s="436"/>
      <c r="C285" s="436"/>
      <c r="D285" s="436"/>
      <c r="E285" s="436"/>
      <c r="F285" s="436"/>
      <c r="G285" s="436"/>
      <c r="H285" s="436"/>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row>
    <row r="286" spans="1:32">
      <c r="A286" s="436"/>
      <c r="B286" s="436"/>
      <c r="C286" s="436"/>
      <c r="D286" s="436"/>
      <c r="E286" s="436"/>
      <c r="F286" s="436"/>
      <c r="G286" s="436"/>
      <c r="H286" s="436"/>
      <c r="I286" s="483"/>
      <c r="J286" s="483"/>
      <c r="K286" s="483"/>
      <c r="L286" s="483"/>
      <c r="M286" s="483"/>
      <c r="N286" s="483"/>
      <c r="O286" s="483"/>
      <c r="P286" s="483"/>
      <c r="Q286" s="483"/>
      <c r="R286" s="483"/>
      <c r="S286" s="483"/>
      <c r="T286" s="483"/>
      <c r="U286" s="483"/>
      <c r="V286" s="483"/>
      <c r="W286" s="483"/>
      <c r="X286" s="483"/>
      <c r="Y286" s="483"/>
      <c r="Z286" s="483"/>
      <c r="AA286" s="483"/>
      <c r="AB286" s="483"/>
      <c r="AC286" s="483"/>
      <c r="AD286" s="483"/>
      <c r="AE286" s="483"/>
      <c r="AF286" s="483"/>
    </row>
    <row r="287" spans="1:32">
      <c r="A287" s="436"/>
      <c r="B287" s="436"/>
      <c r="C287" s="436"/>
      <c r="D287" s="436"/>
      <c r="E287" s="436"/>
      <c r="F287" s="436"/>
      <c r="G287" s="436"/>
      <c r="H287" s="436"/>
      <c r="I287" s="483"/>
      <c r="J287" s="483"/>
      <c r="K287" s="483"/>
      <c r="L287" s="483"/>
      <c r="M287" s="483"/>
      <c r="N287" s="483"/>
      <c r="O287" s="483"/>
      <c r="P287" s="483"/>
      <c r="Q287" s="483"/>
      <c r="R287" s="483"/>
      <c r="S287" s="483"/>
      <c r="T287" s="483"/>
      <c r="U287" s="483"/>
      <c r="V287" s="483"/>
      <c r="W287" s="483"/>
      <c r="X287" s="483"/>
      <c r="Y287" s="483"/>
      <c r="Z287" s="483"/>
      <c r="AA287" s="483"/>
      <c r="AB287" s="483"/>
      <c r="AC287" s="483"/>
      <c r="AD287" s="483"/>
      <c r="AE287" s="483"/>
      <c r="AF287" s="483"/>
    </row>
    <row r="288" spans="1:32">
      <c r="A288" s="436"/>
      <c r="B288" s="436"/>
      <c r="C288" s="436"/>
      <c r="D288" s="436"/>
      <c r="E288" s="436"/>
      <c r="F288" s="436"/>
      <c r="G288" s="436"/>
      <c r="H288" s="436"/>
      <c r="I288" s="483"/>
      <c r="J288" s="483"/>
      <c r="K288" s="483"/>
      <c r="L288" s="483"/>
      <c r="M288" s="483"/>
      <c r="N288" s="483"/>
      <c r="O288" s="483"/>
      <c r="P288" s="483"/>
      <c r="Q288" s="483"/>
      <c r="R288" s="483"/>
      <c r="S288" s="483"/>
      <c r="T288" s="483"/>
      <c r="U288" s="483"/>
      <c r="V288" s="483"/>
      <c r="W288" s="483"/>
      <c r="X288" s="483"/>
      <c r="Y288" s="483"/>
      <c r="Z288" s="483"/>
      <c r="AA288" s="483"/>
      <c r="AB288" s="483"/>
      <c r="AC288" s="483"/>
      <c r="AD288" s="483"/>
      <c r="AE288" s="483"/>
      <c r="AF288" s="483"/>
    </row>
    <row r="289" spans="1:32">
      <c r="A289" s="436"/>
      <c r="B289" s="436"/>
      <c r="C289" s="436"/>
      <c r="D289" s="436"/>
      <c r="E289" s="436"/>
      <c r="F289" s="436"/>
      <c r="G289" s="436"/>
      <c r="H289" s="436"/>
      <c r="I289" s="483"/>
      <c r="J289" s="483"/>
      <c r="K289" s="483"/>
      <c r="L289" s="483"/>
      <c r="M289" s="483"/>
      <c r="N289" s="483"/>
      <c r="O289" s="483"/>
      <c r="P289" s="483"/>
      <c r="Q289" s="483"/>
      <c r="R289" s="483"/>
      <c r="S289" s="483"/>
      <c r="T289" s="483"/>
      <c r="U289" s="483"/>
      <c r="V289" s="483"/>
      <c r="W289" s="483"/>
      <c r="X289" s="483"/>
      <c r="Y289" s="483"/>
      <c r="Z289" s="483"/>
      <c r="AA289" s="483"/>
      <c r="AB289" s="483"/>
      <c r="AC289" s="483"/>
      <c r="AD289" s="483"/>
      <c r="AE289" s="483"/>
      <c r="AF289" s="483"/>
    </row>
    <row r="290" spans="1:32">
      <c r="A290" s="436"/>
      <c r="B290" s="436"/>
      <c r="C290" s="436"/>
      <c r="D290" s="436"/>
      <c r="E290" s="436"/>
      <c r="F290" s="436"/>
      <c r="G290" s="436"/>
      <c r="H290" s="436"/>
      <c r="I290" s="483"/>
      <c r="J290" s="483"/>
      <c r="K290" s="483"/>
      <c r="L290" s="483"/>
      <c r="M290" s="483"/>
      <c r="N290" s="483"/>
      <c r="O290" s="483"/>
      <c r="P290" s="483"/>
      <c r="Q290" s="483"/>
      <c r="R290" s="483"/>
      <c r="S290" s="483"/>
      <c r="T290" s="483"/>
      <c r="U290" s="483"/>
      <c r="V290" s="483"/>
      <c r="W290" s="483"/>
      <c r="X290" s="483"/>
      <c r="Y290" s="483"/>
      <c r="Z290" s="483"/>
      <c r="AA290" s="483"/>
      <c r="AB290" s="483"/>
      <c r="AC290" s="483"/>
      <c r="AD290" s="483"/>
      <c r="AE290" s="483"/>
      <c r="AF290" s="483"/>
    </row>
    <row r="291" spans="1:32">
      <c r="A291" s="436"/>
      <c r="B291" s="436"/>
      <c r="C291" s="436"/>
      <c r="D291" s="436"/>
      <c r="E291" s="436"/>
      <c r="F291" s="436"/>
      <c r="G291" s="436"/>
      <c r="H291" s="436"/>
      <c r="I291" s="483"/>
      <c r="J291" s="483"/>
      <c r="K291" s="483"/>
      <c r="L291" s="483"/>
      <c r="M291" s="483"/>
      <c r="N291" s="483"/>
      <c r="O291" s="483"/>
      <c r="P291" s="483"/>
      <c r="Q291" s="483"/>
      <c r="R291" s="483"/>
      <c r="S291" s="483"/>
      <c r="T291" s="483"/>
      <c r="U291" s="483"/>
      <c r="V291" s="483"/>
      <c r="W291" s="483"/>
      <c r="X291" s="483"/>
      <c r="Y291" s="483"/>
      <c r="Z291" s="483"/>
      <c r="AA291" s="483"/>
      <c r="AB291" s="483"/>
      <c r="AC291" s="483"/>
      <c r="AD291" s="483"/>
      <c r="AE291" s="483"/>
      <c r="AF291" s="483"/>
    </row>
    <row r="292" spans="1:32">
      <c r="A292" s="452" t="s">
        <v>123</v>
      </c>
      <c r="B292" s="453"/>
      <c r="C292" s="453"/>
      <c r="D292" s="453"/>
      <c r="E292" s="453"/>
      <c r="F292" s="453"/>
      <c r="G292" s="454"/>
      <c r="H292" s="455"/>
      <c r="I292" s="463" t="s">
        <v>130</v>
      </c>
      <c r="J292" s="464"/>
      <c r="K292" s="464"/>
      <c r="L292" s="464"/>
      <c r="M292" s="464"/>
      <c r="N292" s="464"/>
      <c r="O292" s="464"/>
      <c r="P292" s="464"/>
      <c r="Q292" s="464"/>
      <c r="R292" s="464"/>
      <c r="S292" s="464"/>
      <c r="T292" s="464"/>
      <c r="U292" s="464"/>
      <c r="V292" s="464"/>
      <c r="W292" s="464"/>
      <c r="X292" s="464"/>
      <c r="Y292" s="464"/>
      <c r="Z292" s="464"/>
      <c r="AA292" s="464"/>
      <c r="AB292" s="464"/>
      <c r="AC292" s="464"/>
      <c r="AD292" s="464"/>
      <c r="AE292" s="464"/>
      <c r="AF292" s="465"/>
    </row>
    <row r="293" spans="1:32">
      <c r="A293" s="456"/>
      <c r="B293" s="451"/>
      <c r="C293" s="451"/>
      <c r="D293" s="451"/>
      <c r="E293" s="451"/>
      <c r="F293" s="451"/>
      <c r="G293" s="457"/>
      <c r="H293" s="458"/>
      <c r="I293" s="466"/>
      <c r="J293" s="467"/>
      <c r="K293" s="467"/>
      <c r="L293" s="467"/>
      <c r="M293" s="467"/>
      <c r="N293" s="467"/>
      <c r="O293" s="467"/>
      <c r="P293" s="467"/>
      <c r="Q293" s="467"/>
      <c r="R293" s="467"/>
      <c r="S293" s="467"/>
      <c r="T293" s="467"/>
      <c r="U293" s="467"/>
      <c r="V293" s="467"/>
      <c r="W293" s="467"/>
      <c r="X293" s="467"/>
      <c r="Y293" s="467"/>
      <c r="Z293" s="467"/>
      <c r="AA293" s="467"/>
      <c r="AB293" s="467"/>
      <c r="AC293" s="467"/>
      <c r="AD293" s="467"/>
      <c r="AE293" s="467"/>
      <c r="AF293" s="468"/>
    </row>
    <row r="294" spans="1:32">
      <c r="A294" s="459"/>
      <c r="B294" s="460"/>
      <c r="C294" s="460"/>
      <c r="D294" s="460"/>
      <c r="E294" s="460"/>
      <c r="F294" s="460"/>
      <c r="G294" s="461"/>
      <c r="H294" s="462"/>
      <c r="I294" s="469"/>
      <c r="J294" s="470"/>
      <c r="K294" s="470"/>
      <c r="L294" s="470"/>
      <c r="M294" s="470"/>
      <c r="N294" s="470"/>
      <c r="O294" s="470"/>
      <c r="P294" s="470"/>
      <c r="Q294" s="470"/>
      <c r="R294" s="470"/>
      <c r="S294" s="470"/>
      <c r="T294" s="470"/>
      <c r="U294" s="470"/>
      <c r="V294" s="470"/>
      <c r="W294" s="470"/>
      <c r="X294" s="470"/>
      <c r="Y294" s="470"/>
      <c r="Z294" s="470"/>
      <c r="AA294" s="470"/>
      <c r="AB294" s="470"/>
      <c r="AC294" s="470"/>
      <c r="AD294" s="470"/>
      <c r="AE294" s="470"/>
      <c r="AF294" s="471"/>
    </row>
    <row r="295" spans="1:32">
      <c r="A295" s="452" t="s">
        <v>124</v>
      </c>
      <c r="B295" s="453"/>
      <c r="C295" s="453"/>
      <c r="D295" s="453"/>
      <c r="E295" s="453"/>
      <c r="F295" s="453"/>
      <c r="G295" s="453"/>
      <c r="H295" s="472"/>
      <c r="I295" s="475" t="str">
        <f>IF(データ!$M$108=0," ",データ!$M$108)</f>
        <v xml:space="preserve"> </v>
      </c>
      <c r="J295" s="476"/>
      <c r="K295" s="476"/>
      <c r="L295" s="476"/>
      <c r="M295" s="476"/>
      <c r="N295" s="476"/>
      <c r="O295" s="476"/>
      <c r="P295" s="476"/>
      <c r="Q295" s="476"/>
      <c r="R295" s="476"/>
      <c r="S295" s="476"/>
      <c r="T295" s="476"/>
      <c r="U295" s="476"/>
      <c r="V295" s="476"/>
      <c r="W295" s="476"/>
      <c r="X295" s="476"/>
      <c r="Y295" s="476"/>
      <c r="Z295" s="476"/>
      <c r="AA295" s="476"/>
      <c r="AB295" s="476"/>
      <c r="AC295" s="476"/>
      <c r="AD295" s="476"/>
      <c r="AE295" s="476"/>
      <c r="AF295" s="477"/>
    </row>
    <row r="296" spans="1:32">
      <c r="A296" s="456"/>
      <c r="B296" s="451"/>
      <c r="C296" s="451"/>
      <c r="D296" s="451"/>
      <c r="E296" s="451"/>
      <c r="F296" s="451"/>
      <c r="G296" s="451"/>
      <c r="H296" s="473"/>
      <c r="I296" s="478"/>
      <c r="J296" s="448"/>
      <c r="K296" s="448"/>
      <c r="L296" s="448"/>
      <c r="M296" s="448"/>
      <c r="N296" s="448"/>
      <c r="O296" s="448"/>
      <c r="P296" s="448"/>
      <c r="Q296" s="448"/>
      <c r="R296" s="448"/>
      <c r="S296" s="448"/>
      <c r="T296" s="448"/>
      <c r="U296" s="448"/>
      <c r="V296" s="448"/>
      <c r="W296" s="448"/>
      <c r="X296" s="448"/>
      <c r="Y296" s="448"/>
      <c r="Z296" s="448"/>
      <c r="AA296" s="448"/>
      <c r="AB296" s="448"/>
      <c r="AC296" s="448"/>
      <c r="AD296" s="448"/>
      <c r="AE296" s="448"/>
      <c r="AF296" s="479"/>
    </row>
    <row r="297" spans="1:32">
      <c r="A297" s="456"/>
      <c r="B297" s="451"/>
      <c r="C297" s="451"/>
      <c r="D297" s="451"/>
      <c r="E297" s="451"/>
      <c r="F297" s="451"/>
      <c r="G297" s="451"/>
      <c r="H297" s="473"/>
      <c r="I297" s="478"/>
      <c r="J297" s="448"/>
      <c r="K297" s="448"/>
      <c r="L297" s="448"/>
      <c r="M297" s="448"/>
      <c r="N297" s="448"/>
      <c r="O297" s="448"/>
      <c r="P297" s="448"/>
      <c r="Q297" s="448"/>
      <c r="R297" s="448"/>
      <c r="S297" s="448"/>
      <c r="T297" s="448"/>
      <c r="U297" s="448"/>
      <c r="V297" s="448"/>
      <c r="W297" s="448"/>
      <c r="X297" s="448"/>
      <c r="Y297" s="448"/>
      <c r="Z297" s="448"/>
      <c r="AA297" s="448"/>
      <c r="AB297" s="448"/>
      <c r="AC297" s="448"/>
      <c r="AD297" s="448"/>
      <c r="AE297" s="448"/>
      <c r="AF297" s="479"/>
    </row>
    <row r="298" spans="1:32">
      <c r="A298" s="456"/>
      <c r="B298" s="451"/>
      <c r="C298" s="451"/>
      <c r="D298" s="451"/>
      <c r="E298" s="451"/>
      <c r="F298" s="451"/>
      <c r="G298" s="451"/>
      <c r="H298" s="473"/>
      <c r="I298" s="478"/>
      <c r="J298" s="448"/>
      <c r="K298" s="448"/>
      <c r="L298" s="448"/>
      <c r="M298" s="448"/>
      <c r="N298" s="448"/>
      <c r="O298" s="448"/>
      <c r="P298" s="448"/>
      <c r="Q298" s="448"/>
      <c r="R298" s="448"/>
      <c r="S298" s="448"/>
      <c r="T298" s="448"/>
      <c r="U298" s="448"/>
      <c r="V298" s="448"/>
      <c r="W298" s="448"/>
      <c r="X298" s="448"/>
      <c r="Y298" s="448"/>
      <c r="Z298" s="448"/>
      <c r="AA298" s="448"/>
      <c r="AB298" s="448"/>
      <c r="AC298" s="448"/>
      <c r="AD298" s="448"/>
      <c r="AE298" s="448"/>
      <c r="AF298" s="479"/>
    </row>
    <row r="299" spans="1:32">
      <c r="A299" s="456"/>
      <c r="B299" s="451"/>
      <c r="C299" s="451"/>
      <c r="D299" s="451"/>
      <c r="E299" s="451"/>
      <c r="F299" s="451"/>
      <c r="G299" s="451"/>
      <c r="H299" s="473"/>
      <c r="I299" s="478"/>
      <c r="J299" s="448"/>
      <c r="K299" s="448"/>
      <c r="L299" s="448"/>
      <c r="M299" s="448"/>
      <c r="N299" s="448"/>
      <c r="O299" s="448"/>
      <c r="P299" s="448"/>
      <c r="Q299" s="448"/>
      <c r="R299" s="448"/>
      <c r="S299" s="448"/>
      <c r="T299" s="448"/>
      <c r="U299" s="448"/>
      <c r="V299" s="448"/>
      <c r="W299" s="448"/>
      <c r="X299" s="448"/>
      <c r="Y299" s="448"/>
      <c r="Z299" s="448"/>
      <c r="AA299" s="448"/>
      <c r="AB299" s="448"/>
      <c r="AC299" s="448"/>
      <c r="AD299" s="448"/>
      <c r="AE299" s="448"/>
      <c r="AF299" s="479"/>
    </row>
    <row r="300" spans="1:32">
      <c r="A300" s="459"/>
      <c r="B300" s="460"/>
      <c r="C300" s="460"/>
      <c r="D300" s="460"/>
      <c r="E300" s="460"/>
      <c r="F300" s="460"/>
      <c r="G300" s="460"/>
      <c r="H300" s="474"/>
      <c r="I300" s="480"/>
      <c r="J300" s="481"/>
      <c r="K300" s="481"/>
      <c r="L300" s="481"/>
      <c r="M300" s="481"/>
      <c r="N300" s="481"/>
      <c r="O300" s="481"/>
      <c r="P300" s="481"/>
      <c r="Q300" s="481"/>
      <c r="R300" s="481"/>
      <c r="S300" s="481"/>
      <c r="T300" s="481"/>
      <c r="U300" s="481"/>
      <c r="V300" s="481"/>
      <c r="W300" s="481"/>
      <c r="X300" s="481"/>
      <c r="Y300" s="481"/>
      <c r="Z300" s="481"/>
      <c r="AA300" s="481"/>
      <c r="AB300" s="481"/>
      <c r="AC300" s="481"/>
      <c r="AD300" s="481"/>
      <c r="AE300" s="481"/>
      <c r="AF300" s="482"/>
    </row>
    <row r="301" spans="1:32">
      <c r="A301" s="5"/>
      <c r="B301" s="5"/>
      <c r="C301" s="6"/>
      <c r="D301" s="6"/>
      <c r="E301" s="6"/>
      <c r="F301" s="6"/>
      <c r="G301" s="6"/>
      <c r="H301" s="5"/>
      <c r="I301" s="5"/>
      <c r="J301" s="6"/>
      <c r="K301" s="6"/>
      <c r="L301" s="6"/>
      <c r="M301" s="6"/>
      <c r="N301" s="6"/>
      <c r="O301" s="5"/>
      <c r="P301" s="5"/>
      <c r="Q301" s="6"/>
      <c r="R301" s="6"/>
      <c r="S301" s="6"/>
      <c r="T301" s="4"/>
      <c r="U301" s="6"/>
      <c r="V301" s="6"/>
      <c r="W301" s="438" t="str">
        <f>IF(データ!$M$103=0," ",データ!$M$103)</f>
        <v xml:space="preserve"> </v>
      </c>
      <c r="X301" s="438"/>
      <c r="Y301" s="438"/>
      <c r="Z301" s="438"/>
      <c r="AA301" s="438"/>
      <c r="AB301" s="438"/>
      <c r="AC301" s="438"/>
      <c r="AD301" s="438"/>
      <c r="AE301" s="438"/>
      <c r="AF301" s="438"/>
    </row>
    <row r="302" spans="1:32">
      <c r="A302" s="439"/>
      <c r="B302" s="439"/>
      <c r="C302" s="439"/>
      <c r="D302" s="439"/>
      <c r="E302" s="439"/>
      <c r="F302" s="439"/>
      <c r="G302" s="439"/>
      <c r="H302" s="439"/>
      <c r="I302" s="439"/>
      <c r="J302" s="439"/>
      <c r="K302" s="6"/>
      <c r="L302" s="6"/>
      <c r="M302" s="6"/>
      <c r="N302" s="6"/>
      <c r="O302" s="5"/>
      <c r="P302" s="5"/>
      <c r="Q302" s="6"/>
      <c r="R302" s="6"/>
      <c r="S302" s="6"/>
      <c r="T302" s="4"/>
      <c r="U302" s="7"/>
      <c r="V302" s="7"/>
      <c r="W302" s="440" t="str">
        <f>IF(データ!$M$104=0," ",データ!$M$104)</f>
        <v xml:space="preserve"> </v>
      </c>
      <c r="X302" s="440"/>
      <c r="Y302" s="440"/>
      <c r="Z302" s="440"/>
      <c r="AA302" s="440"/>
      <c r="AB302" s="440"/>
      <c r="AC302" s="440"/>
      <c r="AD302" s="440"/>
      <c r="AE302" s="440"/>
      <c r="AF302" s="440"/>
    </row>
    <row r="303" spans="1:32">
      <c r="A303" s="450" t="str">
        <f>IF(データ!AA96=0," ",ASC(データ!AA96))</f>
        <v xml:space="preserve"> </v>
      </c>
      <c r="B303" s="450"/>
      <c r="C303" s="450"/>
      <c r="D303" s="450"/>
      <c r="E303" s="450"/>
      <c r="F303" s="450"/>
      <c r="G303" s="450"/>
      <c r="H303" s="450"/>
      <c r="I303" s="450"/>
      <c r="J303" s="450"/>
      <c r="K303" s="6"/>
      <c r="L303" s="6"/>
      <c r="M303" s="6"/>
      <c r="N303" s="6"/>
      <c r="O303" s="6"/>
      <c r="P303" s="6"/>
      <c r="Q303" s="6"/>
      <c r="R303" s="6"/>
      <c r="S303" s="6"/>
      <c r="T303" s="6"/>
      <c r="U303" s="6"/>
      <c r="V303" s="6"/>
      <c r="W303" s="6"/>
      <c r="X303" s="6"/>
      <c r="Y303" s="6"/>
      <c r="Z303" s="6"/>
      <c r="AA303" s="6"/>
      <c r="AB303" s="6"/>
      <c r="AC303" s="5"/>
      <c r="AD303" s="6"/>
      <c r="AE303" s="6"/>
      <c r="AF303" s="5"/>
    </row>
    <row r="304" spans="1:32">
      <c r="A304" s="450"/>
      <c r="B304" s="450"/>
      <c r="C304" s="450"/>
      <c r="D304" s="450"/>
      <c r="E304" s="450"/>
      <c r="F304" s="450"/>
      <c r="G304" s="450"/>
      <c r="H304" s="450"/>
      <c r="I304" s="450"/>
      <c r="J304" s="450"/>
      <c r="K304" s="6"/>
      <c r="L304" s="6"/>
      <c r="M304" s="6"/>
      <c r="N304" s="6"/>
      <c r="O304" s="6"/>
      <c r="P304" s="6"/>
      <c r="Q304" s="6"/>
      <c r="R304" s="6"/>
      <c r="S304" s="6"/>
      <c r="T304" s="6"/>
      <c r="U304" s="6"/>
      <c r="V304" s="6"/>
      <c r="W304" s="6"/>
      <c r="X304" s="6"/>
      <c r="Y304" s="6"/>
      <c r="Z304" s="6"/>
      <c r="AA304" s="6"/>
      <c r="AB304" s="6"/>
      <c r="AC304" s="6"/>
      <c r="AD304" s="6"/>
      <c r="AE304" s="6"/>
      <c r="AF304" s="6"/>
    </row>
    <row r="305" spans="1:32">
      <c r="A305" s="450" t="str">
        <f>IF(データ!J96=0," ",ASC(データ!J96)&amp;" 様")</f>
        <v xml:space="preserve"> </v>
      </c>
      <c r="B305" s="450"/>
      <c r="C305" s="450"/>
      <c r="D305" s="450"/>
      <c r="E305" s="450"/>
      <c r="F305" s="450"/>
      <c r="G305" s="450"/>
      <c r="H305" s="450"/>
      <c r="I305" s="450"/>
      <c r="J305" s="450"/>
      <c r="K305" s="450"/>
      <c r="L305" s="450"/>
      <c r="M305" s="450"/>
      <c r="N305" s="4"/>
      <c r="O305" s="6"/>
      <c r="P305" s="6"/>
      <c r="Q305" s="6"/>
      <c r="R305" s="6"/>
      <c r="S305" s="6"/>
      <c r="T305" s="6"/>
      <c r="U305" s="6"/>
      <c r="V305" s="6"/>
      <c r="W305" s="6"/>
      <c r="X305" s="6"/>
      <c r="Y305" s="6"/>
      <c r="Z305" s="6"/>
      <c r="AA305" s="6"/>
      <c r="AB305" s="6"/>
      <c r="AC305" s="6"/>
      <c r="AD305" s="6"/>
      <c r="AE305" s="6"/>
      <c r="AF305" s="6"/>
    </row>
    <row r="306" spans="1:32">
      <c r="A306" s="450"/>
      <c r="B306" s="450"/>
      <c r="C306" s="450"/>
      <c r="D306" s="450"/>
      <c r="E306" s="450"/>
      <c r="F306" s="450"/>
      <c r="G306" s="450"/>
      <c r="H306" s="450"/>
      <c r="I306" s="450"/>
      <c r="J306" s="450"/>
      <c r="K306" s="450"/>
      <c r="L306" s="450"/>
      <c r="M306" s="450"/>
      <c r="N306" s="6"/>
      <c r="O306" s="6"/>
      <c r="P306" s="6"/>
      <c r="Q306" s="6"/>
      <c r="R306" s="6"/>
      <c r="S306" s="6"/>
      <c r="T306" s="6"/>
      <c r="U306" s="6"/>
      <c r="V306" s="6"/>
      <c r="W306" s="6"/>
      <c r="X306" s="6"/>
      <c r="Y306" s="6"/>
      <c r="Z306" s="6"/>
      <c r="AA306" s="6"/>
      <c r="AB306" s="6"/>
      <c r="AC306" s="6"/>
      <c r="AD306" s="6"/>
      <c r="AE306" s="6"/>
      <c r="AF306" s="6"/>
    </row>
    <row r="307" spans="1:32">
      <c r="A307" s="8"/>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row>
    <row r="308" spans="1:32">
      <c r="A308" s="8"/>
      <c r="B308" s="9"/>
      <c r="C308" s="9"/>
      <c r="D308" s="9"/>
      <c r="E308" s="9"/>
      <c r="F308" s="9"/>
      <c r="G308" s="9"/>
      <c r="H308" s="9"/>
      <c r="I308" s="9"/>
      <c r="J308" s="9"/>
      <c r="K308" s="9"/>
      <c r="L308" s="9"/>
      <c r="M308" s="9"/>
      <c r="N308" s="9"/>
      <c r="O308" s="9"/>
      <c r="P308" s="9"/>
      <c r="Q308" s="9"/>
      <c r="R308" s="9"/>
      <c r="S308" s="9"/>
      <c r="T308" s="59"/>
      <c r="U308" s="59"/>
      <c r="V308" s="59"/>
      <c r="W308" s="451" t="s">
        <v>352</v>
      </c>
      <c r="X308" s="451"/>
      <c r="Y308" s="451"/>
      <c r="Z308" s="451"/>
      <c r="AA308" s="451"/>
      <c r="AB308" s="451"/>
      <c r="AC308" s="451"/>
      <c r="AD308" s="451"/>
      <c r="AE308" s="451"/>
      <c r="AF308" s="451"/>
    </row>
    <row r="309" spans="1:32">
      <c r="A309" s="8"/>
      <c r="B309" s="6"/>
      <c r="C309" s="6"/>
      <c r="D309" s="6"/>
      <c r="E309" s="6"/>
      <c r="F309" s="6"/>
      <c r="G309" s="6"/>
      <c r="H309" s="6"/>
      <c r="I309" s="6"/>
      <c r="J309" s="6"/>
      <c r="K309" s="6"/>
      <c r="L309" s="6"/>
      <c r="M309" s="6"/>
      <c r="N309" s="6"/>
      <c r="O309" s="6"/>
      <c r="P309" s="6"/>
      <c r="Q309" s="6"/>
      <c r="R309" s="6"/>
      <c r="S309" s="6"/>
      <c r="T309" s="2"/>
      <c r="U309" s="2"/>
      <c r="V309" s="2"/>
      <c r="W309" s="437" t="str">
        <f>IF(データ!$M$23=0,"","("&amp;データ!$M$23&amp;")")</f>
        <v>(政策企画部　うんなん暮らし推進課　交通政策室)</v>
      </c>
      <c r="X309" s="437"/>
      <c r="Y309" s="437"/>
      <c r="Z309" s="437"/>
      <c r="AA309" s="437"/>
      <c r="AB309" s="437"/>
      <c r="AC309" s="437"/>
      <c r="AD309" s="437"/>
      <c r="AE309" s="437"/>
      <c r="AF309" s="437"/>
    </row>
    <row r="310" spans="1:32">
      <c r="A310" s="8"/>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8"/>
      <c r="AC310" s="6"/>
      <c r="AD310" s="6"/>
      <c r="AE310" s="6"/>
      <c r="AF310" s="6"/>
    </row>
    <row r="311" spans="1:32" ht="13.5" customHeight="1">
      <c r="A311" s="447" t="str">
        <f>$A$11</f>
        <v>指名通知書</v>
      </c>
      <c r="B311" s="447"/>
      <c r="C311" s="447"/>
      <c r="D311" s="447"/>
      <c r="E311" s="447"/>
      <c r="F311" s="447"/>
      <c r="G311" s="447"/>
      <c r="H311" s="447"/>
      <c r="I311" s="447"/>
      <c r="J311" s="447"/>
      <c r="K311" s="447"/>
      <c r="L311" s="447"/>
      <c r="M311" s="447"/>
      <c r="N311" s="447"/>
      <c r="O311" s="447"/>
      <c r="P311" s="447"/>
      <c r="Q311" s="447"/>
      <c r="R311" s="447"/>
      <c r="S311" s="447"/>
      <c r="T311" s="447"/>
      <c r="U311" s="447"/>
      <c r="V311" s="447"/>
      <c r="W311" s="447"/>
      <c r="X311" s="447"/>
      <c r="Y311" s="447"/>
      <c r="Z311" s="447"/>
      <c r="AA311" s="447"/>
      <c r="AB311" s="447"/>
      <c r="AC311" s="447"/>
      <c r="AD311" s="447"/>
      <c r="AE311" s="447"/>
      <c r="AF311" s="447"/>
    </row>
    <row r="312" spans="1:32" ht="13.5" customHeight="1">
      <c r="A312" s="447"/>
      <c r="B312" s="447"/>
      <c r="C312" s="447"/>
      <c r="D312" s="447"/>
      <c r="E312" s="447"/>
      <c r="F312" s="447"/>
      <c r="G312" s="447"/>
      <c r="H312" s="447"/>
      <c r="I312" s="447"/>
      <c r="J312" s="447"/>
      <c r="K312" s="447"/>
      <c r="L312" s="447"/>
      <c r="M312" s="447"/>
      <c r="N312" s="447"/>
      <c r="O312" s="447"/>
      <c r="P312" s="447"/>
      <c r="Q312" s="447"/>
      <c r="R312" s="447"/>
      <c r="S312" s="447"/>
      <c r="T312" s="447"/>
      <c r="U312" s="447"/>
      <c r="V312" s="447"/>
      <c r="W312" s="447"/>
      <c r="X312" s="447"/>
      <c r="Y312" s="447"/>
      <c r="Z312" s="447"/>
      <c r="AA312" s="447"/>
      <c r="AB312" s="447"/>
      <c r="AC312" s="447"/>
      <c r="AD312" s="447"/>
      <c r="AE312" s="447"/>
      <c r="AF312" s="447"/>
    </row>
    <row r="313" spans="1:32">
      <c r="A313" s="448" t="s">
        <v>121</v>
      </c>
      <c r="B313" s="448"/>
      <c r="C313" s="448"/>
      <c r="D313" s="448"/>
      <c r="E313" s="448"/>
      <c r="F313" s="448"/>
      <c r="G313" s="448"/>
      <c r="H313" s="448"/>
      <c r="I313" s="448"/>
      <c r="J313" s="448"/>
      <c r="K313" s="448"/>
      <c r="L313" s="448"/>
      <c r="M313" s="448"/>
      <c r="N313" s="448"/>
      <c r="O313" s="448"/>
      <c r="P313" s="448"/>
      <c r="Q313" s="448"/>
      <c r="R313" s="448"/>
      <c r="S313" s="448"/>
      <c r="T313" s="448"/>
      <c r="U313" s="448"/>
      <c r="V313" s="448"/>
      <c r="W313" s="448"/>
      <c r="X313" s="448"/>
      <c r="Y313" s="448"/>
      <c r="Z313" s="448"/>
      <c r="AA313" s="448"/>
      <c r="AB313" s="448"/>
      <c r="AC313" s="448"/>
      <c r="AD313" s="448"/>
      <c r="AE313" s="448"/>
      <c r="AF313" s="448"/>
    </row>
    <row r="314" spans="1:32">
      <c r="A314" s="449"/>
      <c r="B314" s="449"/>
      <c r="C314" s="449"/>
      <c r="D314" s="449"/>
      <c r="E314" s="449"/>
      <c r="F314" s="449"/>
      <c r="G314" s="449"/>
      <c r="H314" s="449"/>
      <c r="I314" s="449"/>
      <c r="J314" s="449"/>
      <c r="K314" s="449"/>
      <c r="L314" s="449"/>
      <c r="M314" s="449"/>
      <c r="N314" s="449"/>
      <c r="O314" s="449"/>
      <c r="P314" s="449"/>
      <c r="Q314" s="449"/>
      <c r="R314" s="449"/>
      <c r="S314" s="449"/>
      <c r="T314" s="449"/>
      <c r="U314" s="449"/>
      <c r="V314" s="449"/>
      <c r="W314" s="449"/>
      <c r="X314" s="449"/>
      <c r="Y314" s="449"/>
      <c r="Z314" s="449"/>
      <c r="AA314" s="449"/>
      <c r="AB314" s="449"/>
      <c r="AC314" s="449"/>
      <c r="AD314" s="449"/>
      <c r="AE314" s="449"/>
      <c r="AF314" s="449"/>
    </row>
    <row r="315" spans="1:32">
      <c r="A315" s="436" t="s">
        <v>15</v>
      </c>
      <c r="B315" s="436"/>
      <c r="C315" s="436"/>
      <c r="D315" s="436"/>
      <c r="E315" s="436"/>
      <c r="F315" s="436"/>
      <c r="G315" s="436"/>
      <c r="H315" s="436"/>
      <c r="I315" s="288" t="str">
        <f>IF(データ!$M$25=0," ",データ!$M$25)</f>
        <v>雲南市民バス（２９人乗り４WD）更新事業</v>
      </c>
      <c r="J315" s="289"/>
      <c r="K315" s="289"/>
      <c r="L315" s="289"/>
      <c r="M315" s="289"/>
      <c r="N315" s="289"/>
      <c r="O315" s="289"/>
      <c r="P315" s="289"/>
      <c r="Q315" s="289"/>
      <c r="R315" s="289"/>
      <c r="S315" s="289"/>
      <c r="T315" s="289"/>
      <c r="U315" s="289"/>
      <c r="V315" s="289"/>
      <c r="W315" s="289"/>
      <c r="X315" s="289"/>
      <c r="Y315" s="289"/>
      <c r="Z315" s="289"/>
      <c r="AA315" s="289"/>
      <c r="AB315" s="289"/>
      <c r="AC315" s="289"/>
      <c r="AD315" s="289"/>
      <c r="AE315" s="289"/>
      <c r="AF315" s="290"/>
    </row>
    <row r="316" spans="1:32">
      <c r="A316" s="436" t="s">
        <v>129</v>
      </c>
      <c r="B316" s="436"/>
      <c r="C316" s="436"/>
      <c r="D316" s="436"/>
      <c r="E316" s="436"/>
      <c r="F316" s="436"/>
      <c r="G316" s="436"/>
      <c r="H316" s="436"/>
      <c r="I316" s="288" t="str">
        <f>IF(データ!$M$26=0," ",データ!$M$26)</f>
        <v>雲南市木次町里方</v>
      </c>
      <c r="J316" s="289"/>
      <c r="K316" s="289"/>
      <c r="L316" s="289"/>
      <c r="M316" s="289"/>
      <c r="N316" s="289"/>
      <c r="O316" s="289"/>
      <c r="P316" s="289"/>
      <c r="Q316" s="289"/>
      <c r="R316" s="289"/>
      <c r="S316" s="289"/>
      <c r="T316" s="289"/>
      <c r="U316" s="289"/>
      <c r="V316" s="289"/>
      <c r="W316" s="289"/>
      <c r="X316" s="289"/>
      <c r="Y316" s="289"/>
      <c r="Z316" s="289"/>
      <c r="AA316" s="289"/>
      <c r="AB316" s="289"/>
      <c r="AC316" s="289"/>
      <c r="AD316" s="289"/>
      <c r="AE316" s="289"/>
      <c r="AF316" s="290"/>
    </row>
    <row r="317" spans="1:32">
      <c r="A317" s="444" t="s">
        <v>84</v>
      </c>
      <c r="B317" s="445"/>
      <c r="C317" s="445"/>
      <c r="D317" s="445"/>
      <c r="E317" s="445"/>
      <c r="F317" s="445"/>
      <c r="G317" s="445"/>
      <c r="H317" s="446"/>
      <c r="I317" s="293">
        <f>IF(データ!$M$31=0," ",データ!$M$31)</f>
        <v>45429</v>
      </c>
      <c r="J317" s="292"/>
      <c r="K317" s="292"/>
      <c r="L317" s="292"/>
      <c r="M317" s="292"/>
      <c r="N317" s="292"/>
      <c r="O317" s="292"/>
      <c r="P317" s="292"/>
      <c r="Q317" s="42" t="str">
        <f>IF(S317="","","～")</f>
        <v>～</v>
      </c>
      <c r="R317" s="42"/>
      <c r="S317" s="292">
        <f>IF(データ!$M$32=0," ",データ!$M$32)</f>
        <v>45719</v>
      </c>
      <c r="T317" s="292"/>
      <c r="U317" s="292"/>
      <c r="V317" s="292"/>
      <c r="W317" s="292"/>
      <c r="X317" s="292"/>
      <c r="Y317" s="292"/>
      <c r="Z317" s="292"/>
      <c r="AA317" s="44"/>
      <c r="AB317" s="44"/>
      <c r="AC317" s="44"/>
      <c r="AD317" s="44"/>
      <c r="AE317" s="44"/>
      <c r="AF317" s="45"/>
    </row>
    <row r="318" spans="1:32">
      <c r="A318" s="436" t="s">
        <v>85</v>
      </c>
      <c r="B318" s="436"/>
      <c r="C318" s="436"/>
      <c r="D318" s="436"/>
      <c r="E318" s="436"/>
      <c r="F318" s="436" t="s">
        <v>86</v>
      </c>
      <c r="G318" s="436"/>
      <c r="H318" s="436"/>
      <c r="I318" s="441" t="str">
        <f>IF(データ!$M$35=0," ",データ!$M$35)</f>
        <v>令和6年5月8日（水）から令和6年5月16日（木）</v>
      </c>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3"/>
    </row>
    <row r="319" spans="1:32">
      <c r="A319" s="436"/>
      <c r="B319" s="436"/>
      <c r="C319" s="436"/>
      <c r="D319" s="436"/>
      <c r="E319" s="436"/>
      <c r="F319" s="436" t="s">
        <v>87</v>
      </c>
      <c r="G319" s="436"/>
      <c r="H319" s="436"/>
      <c r="I319" s="288" t="str">
        <f>IF(データ!$M$36=0," ",データ!$M$36)</f>
        <v>ホームページ</v>
      </c>
      <c r="J319" s="289"/>
      <c r="K319" s="289"/>
      <c r="L319" s="289"/>
      <c r="M319" s="289"/>
      <c r="N319" s="289"/>
      <c r="O319" s="289"/>
      <c r="P319" s="289"/>
      <c r="Q319" s="289"/>
      <c r="R319" s="289"/>
      <c r="S319" s="289"/>
      <c r="T319" s="289"/>
      <c r="U319" s="289"/>
      <c r="V319" s="289"/>
      <c r="W319" s="289"/>
      <c r="X319" s="289"/>
      <c r="Y319" s="289"/>
      <c r="Z319" s="289"/>
      <c r="AA319" s="289"/>
      <c r="AB319" s="289"/>
      <c r="AC319" s="289"/>
      <c r="AD319" s="289"/>
      <c r="AE319" s="289"/>
      <c r="AF319" s="290"/>
    </row>
    <row r="320" spans="1:32">
      <c r="A320" s="436" t="s">
        <v>88</v>
      </c>
      <c r="B320" s="436"/>
      <c r="C320" s="436"/>
      <c r="D320" s="436"/>
      <c r="E320" s="436"/>
      <c r="F320" s="436" t="s">
        <v>89</v>
      </c>
      <c r="G320" s="436"/>
      <c r="H320" s="436"/>
      <c r="I320" s="441" t="str">
        <f>IF(データ!$M$37=0," ",データ!$M$37)</f>
        <v>実施しない</v>
      </c>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3"/>
    </row>
    <row r="321" spans="1:32">
      <c r="A321" s="436"/>
      <c r="B321" s="436"/>
      <c r="C321" s="436"/>
      <c r="D321" s="436"/>
      <c r="E321" s="436"/>
      <c r="F321" s="436" t="s">
        <v>87</v>
      </c>
      <c r="G321" s="436"/>
      <c r="H321" s="436"/>
      <c r="I321" s="191" t="str">
        <f>IF(データ!$M$38=0," ",データ!$M$38)</f>
        <v>実施しない</v>
      </c>
      <c r="J321" s="191"/>
      <c r="K321" s="191"/>
      <c r="L321" s="191"/>
      <c r="M321" s="191"/>
      <c r="N321" s="191"/>
      <c r="O321" s="191"/>
      <c r="P321" s="191"/>
      <c r="Q321" s="191"/>
      <c r="R321" s="191"/>
      <c r="S321" s="191"/>
      <c r="T321" s="191"/>
      <c r="U321" s="191"/>
      <c r="V321" s="191"/>
      <c r="W321" s="191"/>
      <c r="X321" s="191"/>
      <c r="Y321" s="191"/>
      <c r="Z321" s="191"/>
      <c r="AA321" s="191"/>
      <c r="AB321" s="191"/>
      <c r="AC321" s="191"/>
      <c r="AD321" s="191"/>
      <c r="AE321" s="191"/>
      <c r="AF321" s="191"/>
    </row>
    <row r="322" spans="1:32">
      <c r="A322" s="436" t="s">
        <v>90</v>
      </c>
      <c r="B322" s="436"/>
      <c r="C322" s="436"/>
      <c r="D322" s="436"/>
      <c r="E322" s="436"/>
      <c r="F322" s="436"/>
      <c r="G322" s="436"/>
      <c r="H322" s="436"/>
      <c r="I322" s="191" t="str">
        <f>IF(データ!$M$39=0," ",データ!$M$39)</f>
        <v>入札書及び見積明細</v>
      </c>
      <c r="J322" s="191"/>
      <c r="K322" s="191"/>
      <c r="L322" s="191"/>
      <c r="M322" s="191"/>
      <c r="N322" s="191"/>
      <c r="O322" s="191"/>
      <c r="P322" s="191"/>
      <c r="Q322" s="191"/>
      <c r="R322" s="191"/>
      <c r="S322" s="191"/>
      <c r="T322" s="191"/>
      <c r="U322" s="191"/>
      <c r="V322" s="191"/>
      <c r="W322" s="191"/>
      <c r="X322" s="191"/>
      <c r="Y322" s="191"/>
      <c r="Z322" s="191"/>
      <c r="AA322" s="191"/>
      <c r="AB322" s="191"/>
      <c r="AC322" s="191"/>
      <c r="AD322" s="191"/>
      <c r="AE322" s="191"/>
      <c r="AF322" s="191"/>
    </row>
    <row r="323" spans="1:32">
      <c r="A323" s="436" t="s">
        <v>20</v>
      </c>
      <c r="B323" s="436"/>
      <c r="C323" s="436"/>
      <c r="D323" s="436"/>
      <c r="E323" s="436"/>
      <c r="F323" s="436"/>
      <c r="G323" s="436"/>
      <c r="H323" s="436"/>
      <c r="I323" s="191" t="str">
        <f>IF(データ!$M$40=0," ",データ!$M$40)</f>
        <v>実施しない</v>
      </c>
      <c r="J323" s="191"/>
      <c r="K323" s="191"/>
      <c r="L323" s="191"/>
      <c r="M323" s="191"/>
      <c r="N323" s="191"/>
      <c r="O323" s="191"/>
      <c r="P323" s="191"/>
      <c r="Q323" s="191"/>
      <c r="R323" s="191"/>
      <c r="S323" s="191"/>
      <c r="T323" s="191"/>
      <c r="U323" s="191"/>
      <c r="V323" s="191"/>
      <c r="W323" s="191"/>
      <c r="X323" s="191"/>
      <c r="Y323" s="191"/>
      <c r="Z323" s="191"/>
      <c r="AA323" s="191"/>
      <c r="AB323" s="191"/>
      <c r="AC323" s="191"/>
      <c r="AD323" s="191"/>
      <c r="AE323" s="191"/>
      <c r="AF323" s="191"/>
    </row>
    <row r="324" spans="1:32">
      <c r="A324" s="436" t="s">
        <v>91</v>
      </c>
      <c r="B324" s="436"/>
      <c r="C324" s="436"/>
      <c r="D324" s="436"/>
      <c r="E324" s="436"/>
      <c r="F324" s="436" t="s">
        <v>89</v>
      </c>
      <c r="G324" s="436"/>
      <c r="H324" s="436"/>
      <c r="I324" s="293">
        <f>IF(データ!$M$41=0," ",データ!$M$41)</f>
        <v>45429</v>
      </c>
      <c r="J324" s="292"/>
      <c r="K324" s="292"/>
      <c r="L324" s="292"/>
      <c r="M324" s="292"/>
      <c r="N324" s="292"/>
      <c r="O324" s="292"/>
      <c r="P324" s="292"/>
      <c r="Q324" s="367">
        <f>IF(データ!$M$42=0," ",データ!$M$42)</f>
        <v>0.6875</v>
      </c>
      <c r="R324" s="367"/>
      <c r="S324" s="367"/>
      <c r="T324" s="1"/>
      <c r="U324" s="345" t="str">
        <f>IF(データ!$M$33="随意契約","までに提出する","")</f>
        <v/>
      </c>
      <c r="V324" s="345"/>
      <c r="W324" s="345"/>
      <c r="X324" s="345"/>
      <c r="Y324" s="345"/>
      <c r="Z324" s="345"/>
      <c r="AA324" s="345"/>
      <c r="AB324" s="345"/>
      <c r="AC324" s="345"/>
      <c r="AD324" s="345"/>
      <c r="AE324" s="345"/>
      <c r="AF324" s="346"/>
    </row>
    <row r="325" spans="1:32">
      <c r="A325" s="436"/>
      <c r="B325" s="436"/>
      <c r="C325" s="436"/>
      <c r="D325" s="436"/>
      <c r="E325" s="436"/>
      <c r="F325" s="436" t="s">
        <v>87</v>
      </c>
      <c r="G325" s="436"/>
      <c r="H325" s="436"/>
      <c r="I325" s="191" t="str">
        <f>IF(データ!$M$43=0," ",データ!$M$43)</f>
        <v>雲南市役所2階204会議室</v>
      </c>
      <c r="J325" s="191"/>
      <c r="K325" s="191"/>
      <c r="L325" s="191"/>
      <c r="M325" s="191"/>
      <c r="N325" s="191"/>
      <c r="O325" s="191"/>
      <c r="P325" s="191"/>
      <c r="Q325" s="191"/>
      <c r="R325" s="191"/>
      <c r="S325" s="191"/>
      <c r="T325" s="191"/>
      <c r="U325" s="191"/>
      <c r="V325" s="191"/>
      <c r="W325" s="191"/>
      <c r="X325" s="191"/>
      <c r="Y325" s="191"/>
      <c r="Z325" s="191"/>
      <c r="AA325" s="191"/>
      <c r="AB325" s="191"/>
      <c r="AC325" s="191"/>
      <c r="AD325" s="191"/>
      <c r="AE325" s="191"/>
      <c r="AF325" s="191"/>
    </row>
    <row r="326" spans="1:32">
      <c r="A326" s="436"/>
      <c r="B326" s="436"/>
      <c r="C326" s="436"/>
      <c r="D326" s="436"/>
      <c r="E326" s="436"/>
      <c r="F326" s="436" t="s">
        <v>92</v>
      </c>
      <c r="G326" s="436"/>
      <c r="H326" s="436"/>
      <c r="I326" s="191" t="str">
        <f>IF(データ!$M$44=0," ",データ!$M$44)</f>
        <v>3回</v>
      </c>
      <c r="J326" s="191"/>
      <c r="K326" s="191"/>
      <c r="L326" s="191"/>
      <c r="M326" s="191"/>
      <c r="N326" s="191"/>
      <c r="O326" s="191"/>
      <c r="P326" s="191"/>
      <c r="Q326" s="191"/>
      <c r="R326" s="191"/>
      <c r="S326" s="191"/>
      <c r="T326" s="191"/>
      <c r="U326" s="191"/>
      <c r="V326" s="191"/>
      <c r="W326" s="191"/>
      <c r="X326" s="191"/>
      <c r="Y326" s="191"/>
      <c r="Z326" s="191"/>
      <c r="AA326" s="191"/>
      <c r="AB326" s="191"/>
      <c r="AC326" s="191"/>
      <c r="AD326" s="191"/>
      <c r="AE326" s="191"/>
      <c r="AF326" s="191"/>
    </row>
    <row r="327" spans="1:32">
      <c r="A327" s="436" t="s">
        <v>93</v>
      </c>
      <c r="B327" s="436"/>
      <c r="C327" s="436"/>
      <c r="D327" s="436"/>
      <c r="E327" s="436"/>
      <c r="F327" s="436" t="s">
        <v>89</v>
      </c>
      <c r="G327" s="436"/>
      <c r="H327" s="436"/>
      <c r="I327" s="293">
        <f>IF(データ!$M$45=0," ",データ!$M$45)</f>
        <v>45429</v>
      </c>
      <c r="J327" s="292"/>
      <c r="K327" s="292"/>
      <c r="L327" s="292"/>
      <c r="M327" s="292"/>
      <c r="N327" s="292"/>
      <c r="O327" s="292"/>
      <c r="P327" s="292"/>
      <c r="Q327" s="367">
        <f>IF(データ!$M$46=0," ",データ!$M$46)</f>
        <v>0.6875</v>
      </c>
      <c r="R327" s="367"/>
      <c r="S327" s="367"/>
      <c r="T327" s="1"/>
      <c r="U327" s="345" t="s">
        <v>267</v>
      </c>
      <c r="V327" s="345"/>
      <c r="W327" s="345"/>
      <c r="X327" s="345"/>
      <c r="Y327" s="345"/>
      <c r="Z327" s="345"/>
      <c r="AA327" s="345"/>
      <c r="AB327" s="345"/>
      <c r="AC327" s="345"/>
      <c r="AD327" s="345"/>
      <c r="AE327" s="345"/>
      <c r="AF327" s="346"/>
    </row>
    <row r="328" spans="1:32">
      <c r="A328" s="436"/>
      <c r="B328" s="436"/>
      <c r="C328" s="436"/>
      <c r="D328" s="436"/>
      <c r="E328" s="436"/>
      <c r="F328" s="436" t="s">
        <v>87</v>
      </c>
      <c r="G328" s="436"/>
      <c r="H328" s="436"/>
      <c r="I328" s="191" t="str">
        <f>IF(データ!$M$47=0," ",データ!$M$47)</f>
        <v>雲南市役所2階204会議室</v>
      </c>
      <c r="J328" s="191"/>
      <c r="K328" s="191"/>
      <c r="L328" s="191"/>
      <c r="M328" s="191"/>
      <c r="N328" s="191"/>
      <c r="O328" s="191"/>
      <c r="P328" s="191"/>
      <c r="Q328" s="191"/>
      <c r="R328" s="191"/>
      <c r="S328" s="191"/>
      <c r="T328" s="191"/>
      <c r="U328" s="191"/>
      <c r="V328" s="191"/>
      <c r="W328" s="191"/>
      <c r="X328" s="191"/>
      <c r="Y328" s="191"/>
      <c r="Z328" s="191"/>
      <c r="AA328" s="191"/>
      <c r="AB328" s="191"/>
      <c r="AC328" s="191"/>
      <c r="AD328" s="191"/>
      <c r="AE328" s="191"/>
      <c r="AF328" s="191"/>
    </row>
    <row r="329" spans="1:32">
      <c r="A329" s="436" t="s">
        <v>27</v>
      </c>
      <c r="B329" s="436"/>
      <c r="C329" s="436"/>
      <c r="D329" s="436"/>
      <c r="E329" s="436"/>
      <c r="F329" s="436"/>
      <c r="G329" s="436"/>
      <c r="H329" s="436"/>
      <c r="I329" s="311" t="str">
        <f>IF(データ!$M$63=0," ",データ!$M$63)</f>
        <v>設けない</v>
      </c>
      <c r="J329" s="311"/>
      <c r="K329" s="311"/>
      <c r="L329" s="311"/>
      <c r="M329" s="311"/>
      <c r="N329" s="311"/>
      <c r="O329" s="311"/>
      <c r="P329" s="311"/>
      <c r="Q329" s="311"/>
      <c r="R329" s="311"/>
      <c r="S329" s="311"/>
      <c r="T329" s="311"/>
      <c r="U329" s="311"/>
      <c r="V329" s="311"/>
      <c r="W329" s="311"/>
      <c r="X329" s="311"/>
      <c r="Y329" s="311"/>
      <c r="Z329" s="311"/>
      <c r="AA329" s="311"/>
      <c r="AB329" s="311"/>
      <c r="AC329" s="311"/>
      <c r="AD329" s="311"/>
      <c r="AE329" s="311"/>
      <c r="AF329" s="311"/>
    </row>
    <row r="330" spans="1:32">
      <c r="A330" s="436" t="s">
        <v>122</v>
      </c>
      <c r="B330" s="436"/>
      <c r="C330" s="436"/>
      <c r="D330" s="436"/>
      <c r="E330" s="436"/>
      <c r="F330" s="436"/>
      <c r="G330" s="436"/>
      <c r="H330" s="436"/>
      <c r="I33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330" s="483"/>
      <c r="K330" s="483"/>
      <c r="L330" s="483"/>
      <c r="M330" s="483"/>
      <c r="N330" s="483"/>
      <c r="O330" s="483"/>
      <c r="P330" s="483"/>
      <c r="Q330" s="483"/>
      <c r="R330" s="483"/>
      <c r="S330" s="483"/>
      <c r="T330" s="483"/>
      <c r="U330" s="483"/>
      <c r="V330" s="483"/>
      <c r="W330" s="483"/>
      <c r="X330" s="483"/>
      <c r="Y330" s="483"/>
      <c r="Z330" s="483"/>
      <c r="AA330" s="483"/>
      <c r="AB330" s="483"/>
      <c r="AC330" s="483"/>
      <c r="AD330" s="483"/>
      <c r="AE330" s="483"/>
      <c r="AF330" s="483"/>
    </row>
    <row r="331" spans="1:32">
      <c r="A331" s="436"/>
      <c r="B331" s="436"/>
      <c r="C331" s="436"/>
      <c r="D331" s="436"/>
      <c r="E331" s="436"/>
      <c r="F331" s="436"/>
      <c r="G331" s="436"/>
      <c r="H331" s="436"/>
      <c r="I331" s="483"/>
      <c r="J331" s="483"/>
      <c r="K331" s="483"/>
      <c r="L331" s="483"/>
      <c r="M331" s="483"/>
      <c r="N331" s="483"/>
      <c r="O331" s="483"/>
      <c r="P331" s="483"/>
      <c r="Q331" s="483"/>
      <c r="R331" s="483"/>
      <c r="S331" s="483"/>
      <c r="T331" s="483"/>
      <c r="U331" s="483"/>
      <c r="V331" s="483"/>
      <c r="W331" s="483"/>
      <c r="X331" s="483"/>
      <c r="Y331" s="483"/>
      <c r="Z331" s="483"/>
      <c r="AA331" s="483"/>
      <c r="AB331" s="483"/>
      <c r="AC331" s="483"/>
      <c r="AD331" s="483"/>
      <c r="AE331" s="483"/>
      <c r="AF331" s="483"/>
    </row>
    <row r="332" spans="1:32">
      <c r="A332" s="436"/>
      <c r="B332" s="436"/>
      <c r="C332" s="436"/>
      <c r="D332" s="436"/>
      <c r="E332" s="436"/>
      <c r="F332" s="436"/>
      <c r="G332" s="436"/>
      <c r="H332" s="436"/>
      <c r="I332" s="483"/>
      <c r="J332" s="483"/>
      <c r="K332" s="483"/>
      <c r="L332" s="483"/>
      <c r="M332" s="483"/>
      <c r="N332" s="483"/>
      <c r="O332" s="483"/>
      <c r="P332" s="483"/>
      <c r="Q332" s="483"/>
      <c r="R332" s="483"/>
      <c r="S332" s="483"/>
      <c r="T332" s="483"/>
      <c r="U332" s="483"/>
      <c r="V332" s="483"/>
      <c r="W332" s="483"/>
      <c r="X332" s="483"/>
      <c r="Y332" s="483"/>
      <c r="Z332" s="483"/>
      <c r="AA332" s="483"/>
      <c r="AB332" s="483"/>
      <c r="AC332" s="483"/>
      <c r="AD332" s="483"/>
      <c r="AE332" s="483"/>
      <c r="AF332" s="483"/>
    </row>
    <row r="333" spans="1:32">
      <c r="A333" s="436"/>
      <c r="B333" s="436"/>
      <c r="C333" s="436"/>
      <c r="D333" s="436"/>
      <c r="E333" s="436"/>
      <c r="F333" s="436"/>
      <c r="G333" s="436"/>
      <c r="H333" s="436"/>
      <c r="I333" s="483"/>
      <c r="J333" s="483"/>
      <c r="K333" s="483"/>
      <c r="L333" s="483"/>
      <c r="M333" s="483"/>
      <c r="N333" s="483"/>
      <c r="O333" s="483"/>
      <c r="P333" s="483"/>
      <c r="Q333" s="483"/>
      <c r="R333" s="483"/>
      <c r="S333" s="483"/>
      <c r="T333" s="483"/>
      <c r="U333" s="483"/>
      <c r="V333" s="483"/>
      <c r="W333" s="483"/>
      <c r="X333" s="483"/>
      <c r="Y333" s="483"/>
      <c r="Z333" s="483"/>
      <c r="AA333" s="483"/>
      <c r="AB333" s="483"/>
      <c r="AC333" s="483"/>
      <c r="AD333" s="483"/>
      <c r="AE333" s="483"/>
      <c r="AF333" s="483"/>
    </row>
    <row r="334" spans="1:32">
      <c r="A334" s="436"/>
      <c r="B334" s="436"/>
      <c r="C334" s="436"/>
      <c r="D334" s="436"/>
      <c r="E334" s="436"/>
      <c r="F334" s="436"/>
      <c r="G334" s="436"/>
      <c r="H334" s="436"/>
      <c r="I334" s="483"/>
      <c r="J334" s="483"/>
      <c r="K334" s="483"/>
      <c r="L334" s="483"/>
      <c r="M334" s="483"/>
      <c r="N334" s="483"/>
      <c r="O334" s="483"/>
      <c r="P334" s="483"/>
      <c r="Q334" s="483"/>
      <c r="R334" s="483"/>
      <c r="S334" s="483"/>
      <c r="T334" s="483"/>
      <c r="U334" s="483"/>
      <c r="V334" s="483"/>
      <c r="W334" s="483"/>
      <c r="X334" s="483"/>
      <c r="Y334" s="483"/>
      <c r="Z334" s="483"/>
      <c r="AA334" s="483"/>
      <c r="AB334" s="483"/>
      <c r="AC334" s="483"/>
      <c r="AD334" s="483"/>
      <c r="AE334" s="483"/>
      <c r="AF334" s="483"/>
    </row>
    <row r="335" spans="1:32">
      <c r="A335" s="436"/>
      <c r="B335" s="436"/>
      <c r="C335" s="436"/>
      <c r="D335" s="436"/>
      <c r="E335" s="436"/>
      <c r="F335" s="436"/>
      <c r="G335" s="436"/>
      <c r="H335" s="436"/>
      <c r="I335" s="483"/>
      <c r="J335" s="483"/>
      <c r="K335" s="483"/>
      <c r="L335" s="483"/>
      <c r="M335" s="483"/>
      <c r="N335" s="483"/>
      <c r="O335" s="483"/>
      <c r="P335" s="483"/>
      <c r="Q335" s="483"/>
      <c r="R335" s="483"/>
      <c r="S335" s="483"/>
      <c r="T335" s="483"/>
      <c r="U335" s="483"/>
      <c r="V335" s="483"/>
      <c r="W335" s="483"/>
      <c r="X335" s="483"/>
      <c r="Y335" s="483"/>
      <c r="Z335" s="483"/>
      <c r="AA335" s="483"/>
      <c r="AB335" s="483"/>
      <c r="AC335" s="483"/>
      <c r="AD335" s="483"/>
      <c r="AE335" s="483"/>
      <c r="AF335" s="483"/>
    </row>
    <row r="336" spans="1:32">
      <c r="A336" s="436"/>
      <c r="B336" s="436"/>
      <c r="C336" s="436"/>
      <c r="D336" s="436"/>
      <c r="E336" s="436"/>
      <c r="F336" s="436"/>
      <c r="G336" s="436"/>
      <c r="H336" s="436"/>
      <c r="I336" s="483"/>
      <c r="J336" s="483"/>
      <c r="K336" s="483"/>
      <c r="L336" s="483"/>
      <c r="M336" s="483"/>
      <c r="N336" s="483"/>
      <c r="O336" s="483"/>
      <c r="P336" s="483"/>
      <c r="Q336" s="483"/>
      <c r="R336" s="483"/>
      <c r="S336" s="483"/>
      <c r="T336" s="483"/>
      <c r="U336" s="483"/>
      <c r="V336" s="483"/>
      <c r="W336" s="483"/>
      <c r="X336" s="483"/>
      <c r="Y336" s="483"/>
      <c r="Z336" s="483"/>
      <c r="AA336" s="483"/>
      <c r="AB336" s="483"/>
      <c r="AC336" s="483"/>
      <c r="AD336" s="483"/>
      <c r="AE336" s="483"/>
      <c r="AF336" s="483"/>
    </row>
    <row r="337" spans="1:32">
      <c r="A337" s="436"/>
      <c r="B337" s="436"/>
      <c r="C337" s="436"/>
      <c r="D337" s="436"/>
      <c r="E337" s="436"/>
      <c r="F337" s="436"/>
      <c r="G337" s="436"/>
      <c r="H337" s="436"/>
      <c r="I337" s="483"/>
      <c r="J337" s="483"/>
      <c r="K337" s="483"/>
      <c r="L337" s="483"/>
      <c r="M337" s="483"/>
      <c r="N337" s="483"/>
      <c r="O337" s="483"/>
      <c r="P337" s="483"/>
      <c r="Q337" s="483"/>
      <c r="R337" s="483"/>
      <c r="S337" s="483"/>
      <c r="T337" s="483"/>
      <c r="U337" s="483"/>
      <c r="V337" s="483"/>
      <c r="W337" s="483"/>
      <c r="X337" s="483"/>
      <c r="Y337" s="483"/>
      <c r="Z337" s="483"/>
      <c r="AA337" s="483"/>
      <c r="AB337" s="483"/>
      <c r="AC337" s="483"/>
      <c r="AD337" s="483"/>
      <c r="AE337" s="483"/>
      <c r="AF337" s="483"/>
    </row>
    <row r="338" spans="1:32">
      <c r="A338" s="436"/>
      <c r="B338" s="436"/>
      <c r="C338" s="436"/>
      <c r="D338" s="436"/>
      <c r="E338" s="436"/>
      <c r="F338" s="436"/>
      <c r="G338" s="436"/>
      <c r="H338" s="436"/>
      <c r="I338" s="483"/>
      <c r="J338" s="483"/>
      <c r="K338" s="483"/>
      <c r="L338" s="483"/>
      <c r="M338" s="483"/>
      <c r="N338" s="483"/>
      <c r="O338" s="483"/>
      <c r="P338" s="483"/>
      <c r="Q338" s="483"/>
      <c r="R338" s="483"/>
      <c r="S338" s="483"/>
      <c r="T338" s="483"/>
      <c r="U338" s="483"/>
      <c r="V338" s="483"/>
      <c r="W338" s="483"/>
      <c r="X338" s="483"/>
      <c r="Y338" s="483"/>
      <c r="Z338" s="483"/>
      <c r="AA338" s="483"/>
      <c r="AB338" s="483"/>
      <c r="AC338" s="483"/>
      <c r="AD338" s="483"/>
      <c r="AE338" s="483"/>
      <c r="AF338" s="483"/>
    </row>
    <row r="339" spans="1:32">
      <c r="A339" s="436"/>
      <c r="B339" s="436"/>
      <c r="C339" s="436"/>
      <c r="D339" s="436"/>
      <c r="E339" s="436"/>
      <c r="F339" s="436"/>
      <c r="G339" s="436"/>
      <c r="H339" s="436"/>
      <c r="I339" s="483"/>
      <c r="J339" s="483"/>
      <c r="K339" s="483"/>
      <c r="L339" s="483"/>
      <c r="M339" s="483"/>
      <c r="N339" s="483"/>
      <c r="O339" s="483"/>
      <c r="P339" s="483"/>
      <c r="Q339" s="483"/>
      <c r="R339" s="483"/>
      <c r="S339" s="483"/>
      <c r="T339" s="483"/>
      <c r="U339" s="483"/>
      <c r="V339" s="483"/>
      <c r="W339" s="483"/>
      <c r="X339" s="483"/>
      <c r="Y339" s="483"/>
      <c r="Z339" s="483"/>
      <c r="AA339" s="483"/>
      <c r="AB339" s="483"/>
      <c r="AC339" s="483"/>
      <c r="AD339" s="483"/>
      <c r="AE339" s="483"/>
      <c r="AF339" s="483"/>
    </row>
    <row r="340" spans="1:32">
      <c r="A340" s="436"/>
      <c r="B340" s="436"/>
      <c r="C340" s="436"/>
      <c r="D340" s="436"/>
      <c r="E340" s="436"/>
      <c r="F340" s="436"/>
      <c r="G340" s="436"/>
      <c r="H340" s="436"/>
      <c r="I340" s="483"/>
      <c r="J340" s="483"/>
      <c r="K340" s="483"/>
      <c r="L340" s="483"/>
      <c r="M340" s="483"/>
      <c r="N340" s="483"/>
      <c r="O340" s="483"/>
      <c r="P340" s="483"/>
      <c r="Q340" s="483"/>
      <c r="R340" s="483"/>
      <c r="S340" s="483"/>
      <c r="T340" s="483"/>
      <c r="U340" s="483"/>
      <c r="V340" s="483"/>
      <c r="W340" s="483"/>
      <c r="X340" s="483"/>
      <c r="Y340" s="483"/>
      <c r="Z340" s="483"/>
      <c r="AA340" s="483"/>
      <c r="AB340" s="483"/>
      <c r="AC340" s="483"/>
      <c r="AD340" s="483"/>
      <c r="AE340" s="483"/>
      <c r="AF340" s="483"/>
    </row>
    <row r="341" spans="1:32">
      <c r="A341" s="436"/>
      <c r="B341" s="436"/>
      <c r="C341" s="436"/>
      <c r="D341" s="436"/>
      <c r="E341" s="436"/>
      <c r="F341" s="436"/>
      <c r="G341" s="436"/>
      <c r="H341" s="436"/>
      <c r="I341" s="483"/>
      <c r="J341" s="483"/>
      <c r="K341" s="483"/>
      <c r="L341" s="483"/>
      <c r="M341" s="483"/>
      <c r="N341" s="483"/>
      <c r="O341" s="483"/>
      <c r="P341" s="483"/>
      <c r="Q341" s="483"/>
      <c r="R341" s="483"/>
      <c r="S341" s="483"/>
      <c r="T341" s="483"/>
      <c r="U341" s="483"/>
      <c r="V341" s="483"/>
      <c r="W341" s="483"/>
      <c r="X341" s="483"/>
      <c r="Y341" s="483"/>
      <c r="Z341" s="483"/>
      <c r="AA341" s="483"/>
      <c r="AB341" s="483"/>
      <c r="AC341" s="483"/>
      <c r="AD341" s="483"/>
      <c r="AE341" s="483"/>
      <c r="AF341" s="483"/>
    </row>
    <row r="342" spans="1:32">
      <c r="A342" s="452" t="s">
        <v>123</v>
      </c>
      <c r="B342" s="453"/>
      <c r="C342" s="453"/>
      <c r="D342" s="453"/>
      <c r="E342" s="453"/>
      <c r="F342" s="453"/>
      <c r="G342" s="454"/>
      <c r="H342" s="455"/>
      <c r="I342" s="463" t="s">
        <v>130</v>
      </c>
      <c r="J342" s="464"/>
      <c r="K342" s="464"/>
      <c r="L342" s="464"/>
      <c r="M342" s="464"/>
      <c r="N342" s="464"/>
      <c r="O342" s="464"/>
      <c r="P342" s="464"/>
      <c r="Q342" s="464"/>
      <c r="R342" s="464"/>
      <c r="S342" s="464"/>
      <c r="T342" s="464"/>
      <c r="U342" s="464"/>
      <c r="V342" s="464"/>
      <c r="W342" s="464"/>
      <c r="X342" s="464"/>
      <c r="Y342" s="464"/>
      <c r="Z342" s="464"/>
      <c r="AA342" s="464"/>
      <c r="AB342" s="464"/>
      <c r="AC342" s="464"/>
      <c r="AD342" s="464"/>
      <c r="AE342" s="464"/>
      <c r="AF342" s="465"/>
    </row>
    <row r="343" spans="1:32">
      <c r="A343" s="456"/>
      <c r="B343" s="451"/>
      <c r="C343" s="451"/>
      <c r="D343" s="451"/>
      <c r="E343" s="451"/>
      <c r="F343" s="451"/>
      <c r="G343" s="457"/>
      <c r="H343" s="458"/>
      <c r="I343" s="466"/>
      <c r="J343" s="467"/>
      <c r="K343" s="467"/>
      <c r="L343" s="467"/>
      <c r="M343" s="467"/>
      <c r="N343" s="467"/>
      <c r="O343" s="467"/>
      <c r="P343" s="467"/>
      <c r="Q343" s="467"/>
      <c r="R343" s="467"/>
      <c r="S343" s="467"/>
      <c r="T343" s="467"/>
      <c r="U343" s="467"/>
      <c r="V343" s="467"/>
      <c r="W343" s="467"/>
      <c r="X343" s="467"/>
      <c r="Y343" s="467"/>
      <c r="Z343" s="467"/>
      <c r="AA343" s="467"/>
      <c r="AB343" s="467"/>
      <c r="AC343" s="467"/>
      <c r="AD343" s="467"/>
      <c r="AE343" s="467"/>
      <c r="AF343" s="468"/>
    </row>
    <row r="344" spans="1:32">
      <c r="A344" s="459"/>
      <c r="B344" s="460"/>
      <c r="C344" s="460"/>
      <c r="D344" s="460"/>
      <c r="E344" s="460"/>
      <c r="F344" s="460"/>
      <c r="G344" s="461"/>
      <c r="H344" s="462"/>
      <c r="I344" s="469"/>
      <c r="J344" s="470"/>
      <c r="K344" s="470"/>
      <c r="L344" s="470"/>
      <c r="M344" s="470"/>
      <c r="N344" s="470"/>
      <c r="O344" s="470"/>
      <c r="P344" s="470"/>
      <c r="Q344" s="470"/>
      <c r="R344" s="470"/>
      <c r="S344" s="470"/>
      <c r="T344" s="470"/>
      <c r="U344" s="470"/>
      <c r="V344" s="470"/>
      <c r="W344" s="470"/>
      <c r="X344" s="470"/>
      <c r="Y344" s="470"/>
      <c r="Z344" s="470"/>
      <c r="AA344" s="470"/>
      <c r="AB344" s="470"/>
      <c r="AC344" s="470"/>
      <c r="AD344" s="470"/>
      <c r="AE344" s="470"/>
      <c r="AF344" s="471"/>
    </row>
    <row r="345" spans="1:32">
      <c r="A345" s="452" t="s">
        <v>124</v>
      </c>
      <c r="B345" s="453"/>
      <c r="C345" s="453"/>
      <c r="D345" s="453"/>
      <c r="E345" s="453"/>
      <c r="F345" s="453"/>
      <c r="G345" s="453"/>
      <c r="H345" s="472"/>
      <c r="I345" s="475" t="str">
        <f>IF(データ!$M$108=0," ",データ!$M$108)</f>
        <v xml:space="preserve"> </v>
      </c>
      <c r="J345" s="476"/>
      <c r="K345" s="476"/>
      <c r="L345" s="476"/>
      <c r="M345" s="476"/>
      <c r="N345" s="476"/>
      <c r="O345" s="476"/>
      <c r="P345" s="476"/>
      <c r="Q345" s="476"/>
      <c r="R345" s="476"/>
      <c r="S345" s="476"/>
      <c r="T345" s="476"/>
      <c r="U345" s="476"/>
      <c r="V345" s="476"/>
      <c r="W345" s="476"/>
      <c r="X345" s="476"/>
      <c r="Y345" s="476"/>
      <c r="Z345" s="476"/>
      <c r="AA345" s="476"/>
      <c r="AB345" s="476"/>
      <c r="AC345" s="476"/>
      <c r="AD345" s="476"/>
      <c r="AE345" s="476"/>
      <c r="AF345" s="477"/>
    </row>
    <row r="346" spans="1:32">
      <c r="A346" s="456"/>
      <c r="B346" s="451"/>
      <c r="C346" s="451"/>
      <c r="D346" s="451"/>
      <c r="E346" s="451"/>
      <c r="F346" s="451"/>
      <c r="G346" s="451"/>
      <c r="H346" s="473"/>
      <c r="I346" s="478"/>
      <c r="J346" s="448"/>
      <c r="K346" s="448"/>
      <c r="L346" s="448"/>
      <c r="M346" s="448"/>
      <c r="N346" s="448"/>
      <c r="O346" s="448"/>
      <c r="P346" s="448"/>
      <c r="Q346" s="448"/>
      <c r="R346" s="448"/>
      <c r="S346" s="448"/>
      <c r="T346" s="448"/>
      <c r="U346" s="448"/>
      <c r="V346" s="448"/>
      <c r="W346" s="448"/>
      <c r="X346" s="448"/>
      <c r="Y346" s="448"/>
      <c r="Z346" s="448"/>
      <c r="AA346" s="448"/>
      <c r="AB346" s="448"/>
      <c r="AC346" s="448"/>
      <c r="AD346" s="448"/>
      <c r="AE346" s="448"/>
      <c r="AF346" s="479"/>
    </row>
    <row r="347" spans="1:32">
      <c r="A347" s="456"/>
      <c r="B347" s="451"/>
      <c r="C347" s="451"/>
      <c r="D347" s="451"/>
      <c r="E347" s="451"/>
      <c r="F347" s="451"/>
      <c r="G347" s="451"/>
      <c r="H347" s="473"/>
      <c r="I347" s="478"/>
      <c r="J347" s="448"/>
      <c r="K347" s="448"/>
      <c r="L347" s="448"/>
      <c r="M347" s="448"/>
      <c r="N347" s="448"/>
      <c r="O347" s="448"/>
      <c r="P347" s="448"/>
      <c r="Q347" s="448"/>
      <c r="R347" s="448"/>
      <c r="S347" s="448"/>
      <c r="T347" s="448"/>
      <c r="U347" s="448"/>
      <c r="V347" s="448"/>
      <c r="W347" s="448"/>
      <c r="X347" s="448"/>
      <c r="Y347" s="448"/>
      <c r="Z347" s="448"/>
      <c r="AA347" s="448"/>
      <c r="AB347" s="448"/>
      <c r="AC347" s="448"/>
      <c r="AD347" s="448"/>
      <c r="AE347" s="448"/>
      <c r="AF347" s="479"/>
    </row>
    <row r="348" spans="1:32">
      <c r="A348" s="456"/>
      <c r="B348" s="451"/>
      <c r="C348" s="451"/>
      <c r="D348" s="451"/>
      <c r="E348" s="451"/>
      <c r="F348" s="451"/>
      <c r="G348" s="451"/>
      <c r="H348" s="473"/>
      <c r="I348" s="478"/>
      <c r="J348" s="448"/>
      <c r="K348" s="448"/>
      <c r="L348" s="448"/>
      <c r="M348" s="448"/>
      <c r="N348" s="448"/>
      <c r="O348" s="448"/>
      <c r="P348" s="448"/>
      <c r="Q348" s="448"/>
      <c r="R348" s="448"/>
      <c r="S348" s="448"/>
      <c r="T348" s="448"/>
      <c r="U348" s="448"/>
      <c r="V348" s="448"/>
      <c r="W348" s="448"/>
      <c r="X348" s="448"/>
      <c r="Y348" s="448"/>
      <c r="Z348" s="448"/>
      <c r="AA348" s="448"/>
      <c r="AB348" s="448"/>
      <c r="AC348" s="448"/>
      <c r="AD348" s="448"/>
      <c r="AE348" s="448"/>
      <c r="AF348" s="479"/>
    </row>
    <row r="349" spans="1:32">
      <c r="A349" s="456"/>
      <c r="B349" s="451"/>
      <c r="C349" s="451"/>
      <c r="D349" s="451"/>
      <c r="E349" s="451"/>
      <c r="F349" s="451"/>
      <c r="G349" s="451"/>
      <c r="H349" s="473"/>
      <c r="I349" s="478"/>
      <c r="J349" s="448"/>
      <c r="K349" s="448"/>
      <c r="L349" s="448"/>
      <c r="M349" s="448"/>
      <c r="N349" s="448"/>
      <c r="O349" s="448"/>
      <c r="P349" s="448"/>
      <c r="Q349" s="448"/>
      <c r="R349" s="448"/>
      <c r="S349" s="448"/>
      <c r="T349" s="448"/>
      <c r="U349" s="448"/>
      <c r="V349" s="448"/>
      <c r="W349" s="448"/>
      <c r="X349" s="448"/>
      <c r="Y349" s="448"/>
      <c r="Z349" s="448"/>
      <c r="AA349" s="448"/>
      <c r="AB349" s="448"/>
      <c r="AC349" s="448"/>
      <c r="AD349" s="448"/>
      <c r="AE349" s="448"/>
      <c r="AF349" s="479"/>
    </row>
    <row r="350" spans="1:32">
      <c r="A350" s="459"/>
      <c r="B350" s="460"/>
      <c r="C350" s="460"/>
      <c r="D350" s="460"/>
      <c r="E350" s="460"/>
      <c r="F350" s="460"/>
      <c r="G350" s="460"/>
      <c r="H350" s="474"/>
      <c r="I350" s="480"/>
      <c r="J350" s="481"/>
      <c r="K350" s="481"/>
      <c r="L350" s="481"/>
      <c r="M350" s="481"/>
      <c r="N350" s="481"/>
      <c r="O350" s="481"/>
      <c r="P350" s="481"/>
      <c r="Q350" s="481"/>
      <c r="R350" s="481"/>
      <c r="S350" s="481"/>
      <c r="T350" s="481"/>
      <c r="U350" s="481"/>
      <c r="V350" s="481"/>
      <c r="W350" s="481"/>
      <c r="X350" s="481"/>
      <c r="Y350" s="481"/>
      <c r="Z350" s="481"/>
      <c r="AA350" s="481"/>
      <c r="AB350" s="481"/>
      <c r="AC350" s="481"/>
      <c r="AD350" s="481"/>
      <c r="AE350" s="481"/>
      <c r="AF350" s="482"/>
    </row>
    <row r="351" spans="1:32">
      <c r="A351" s="5"/>
      <c r="B351" s="5"/>
      <c r="C351" s="6"/>
      <c r="D351" s="6"/>
      <c r="E351" s="6"/>
      <c r="F351" s="6"/>
      <c r="G351" s="6"/>
      <c r="H351" s="5"/>
      <c r="I351" s="5"/>
      <c r="J351" s="6"/>
      <c r="K351" s="6"/>
      <c r="L351" s="6"/>
      <c r="M351" s="6"/>
      <c r="N351" s="6"/>
      <c r="O351" s="5"/>
      <c r="P351" s="5"/>
      <c r="Q351" s="6"/>
      <c r="R351" s="6"/>
      <c r="S351" s="6"/>
      <c r="T351" s="4"/>
      <c r="U351" s="6"/>
      <c r="V351" s="6"/>
      <c r="W351" s="438" t="str">
        <f>IF(データ!$M$103=0," ",データ!$M$103)</f>
        <v xml:space="preserve"> </v>
      </c>
      <c r="X351" s="438"/>
      <c r="Y351" s="438"/>
      <c r="Z351" s="438"/>
      <c r="AA351" s="438"/>
      <c r="AB351" s="438"/>
      <c r="AC351" s="438"/>
      <c r="AD351" s="438"/>
      <c r="AE351" s="438"/>
      <c r="AF351" s="438"/>
    </row>
    <row r="352" spans="1:32">
      <c r="A352" s="439"/>
      <c r="B352" s="439"/>
      <c r="C352" s="439"/>
      <c r="D352" s="439"/>
      <c r="E352" s="439"/>
      <c r="F352" s="439"/>
      <c r="G352" s="439"/>
      <c r="H352" s="439"/>
      <c r="I352" s="439"/>
      <c r="J352" s="439"/>
      <c r="K352" s="6"/>
      <c r="L352" s="6"/>
      <c r="M352" s="6"/>
      <c r="N352" s="6"/>
      <c r="O352" s="5"/>
      <c r="P352" s="5"/>
      <c r="Q352" s="6"/>
      <c r="R352" s="6"/>
      <c r="S352" s="6"/>
      <c r="T352" s="4"/>
      <c r="U352" s="7"/>
      <c r="V352" s="7"/>
      <c r="W352" s="440" t="str">
        <f>IF(データ!$M$104=0," ",データ!$M$104)</f>
        <v xml:space="preserve"> </v>
      </c>
      <c r="X352" s="440"/>
      <c r="Y352" s="440"/>
      <c r="Z352" s="440"/>
      <c r="AA352" s="440"/>
      <c r="AB352" s="440"/>
      <c r="AC352" s="440"/>
      <c r="AD352" s="440"/>
      <c r="AE352" s="440"/>
      <c r="AF352" s="440"/>
    </row>
    <row r="353" spans="1:32">
      <c r="A353" s="450" t="str">
        <f>IF(データ!AA97=0," ",ASC(データ!AA97))</f>
        <v xml:space="preserve"> </v>
      </c>
      <c r="B353" s="450"/>
      <c r="C353" s="450"/>
      <c r="D353" s="450"/>
      <c r="E353" s="450"/>
      <c r="F353" s="450"/>
      <c r="G353" s="450"/>
      <c r="H353" s="450"/>
      <c r="I353" s="450"/>
      <c r="J353" s="450"/>
      <c r="K353" s="6"/>
      <c r="L353" s="6"/>
      <c r="M353" s="6"/>
      <c r="N353" s="6"/>
      <c r="O353" s="6"/>
      <c r="P353" s="6"/>
      <c r="Q353" s="6"/>
      <c r="R353" s="6"/>
      <c r="S353" s="6"/>
      <c r="T353" s="6"/>
      <c r="U353" s="6"/>
      <c r="V353" s="6"/>
      <c r="W353" s="6"/>
      <c r="X353" s="6"/>
      <c r="Y353" s="6"/>
      <c r="Z353" s="6"/>
      <c r="AA353" s="6"/>
      <c r="AB353" s="6"/>
      <c r="AC353" s="5"/>
      <c r="AD353" s="6"/>
      <c r="AE353" s="6"/>
      <c r="AF353" s="5"/>
    </row>
    <row r="354" spans="1:32">
      <c r="A354" s="450"/>
      <c r="B354" s="450"/>
      <c r="C354" s="450"/>
      <c r="D354" s="450"/>
      <c r="E354" s="450"/>
      <c r="F354" s="450"/>
      <c r="G354" s="450"/>
      <c r="H354" s="450"/>
      <c r="I354" s="450"/>
      <c r="J354" s="450"/>
      <c r="K354" s="6"/>
      <c r="L354" s="6"/>
      <c r="M354" s="6"/>
      <c r="N354" s="6"/>
      <c r="O354" s="6"/>
      <c r="P354" s="6"/>
      <c r="Q354" s="6"/>
      <c r="R354" s="6"/>
      <c r="S354" s="6"/>
      <c r="T354" s="6"/>
      <c r="U354" s="6"/>
      <c r="V354" s="6"/>
      <c r="W354" s="6"/>
      <c r="X354" s="6"/>
      <c r="Y354" s="6"/>
      <c r="Z354" s="6"/>
      <c r="AA354" s="6"/>
      <c r="AB354" s="6"/>
      <c r="AC354" s="6"/>
      <c r="AD354" s="6"/>
      <c r="AE354" s="6"/>
      <c r="AF354" s="6"/>
    </row>
    <row r="355" spans="1:32">
      <c r="A355" s="450" t="str">
        <f>IF(データ!J97=0," ",ASC(データ!J97)&amp;" 様")</f>
        <v xml:space="preserve"> </v>
      </c>
      <c r="B355" s="450"/>
      <c r="C355" s="450"/>
      <c r="D355" s="450"/>
      <c r="E355" s="450"/>
      <c r="F355" s="450"/>
      <c r="G355" s="450"/>
      <c r="H355" s="450"/>
      <c r="I355" s="450"/>
      <c r="J355" s="450"/>
      <c r="K355" s="450"/>
      <c r="L355" s="450"/>
      <c r="M355" s="450"/>
      <c r="N355" s="4"/>
      <c r="O355" s="6"/>
      <c r="P355" s="6"/>
      <c r="Q355" s="6"/>
      <c r="R355" s="6"/>
      <c r="S355" s="6"/>
      <c r="T355" s="6"/>
      <c r="U355" s="6"/>
      <c r="V355" s="6"/>
      <c r="W355" s="6"/>
      <c r="X355" s="6"/>
      <c r="Y355" s="6"/>
      <c r="Z355" s="6"/>
      <c r="AA355" s="6"/>
      <c r="AB355" s="6"/>
      <c r="AC355" s="6"/>
      <c r="AD355" s="6"/>
      <c r="AE355" s="6"/>
      <c r="AF355" s="6"/>
    </row>
    <row r="356" spans="1:32">
      <c r="A356" s="450"/>
      <c r="B356" s="450"/>
      <c r="C356" s="450"/>
      <c r="D356" s="450"/>
      <c r="E356" s="450"/>
      <c r="F356" s="450"/>
      <c r="G356" s="450"/>
      <c r="H356" s="450"/>
      <c r="I356" s="450"/>
      <c r="J356" s="450"/>
      <c r="K356" s="450"/>
      <c r="L356" s="450"/>
      <c r="M356" s="450"/>
      <c r="N356" s="6"/>
      <c r="O356" s="6"/>
      <c r="P356" s="6"/>
      <c r="Q356" s="6"/>
      <c r="R356" s="6"/>
      <c r="S356" s="6"/>
      <c r="T356" s="6"/>
      <c r="U356" s="6"/>
      <c r="V356" s="6"/>
      <c r="W356" s="6"/>
      <c r="X356" s="6"/>
      <c r="Y356" s="6"/>
      <c r="Z356" s="6"/>
      <c r="AA356" s="6"/>
      <c r="AB356" s="6"/>
      <c r="AC356" s="6"/>
      <c r="AD356" s="6"/>
      <c r="AE356" s="6"/>
      <c r="AF356" s="6"/>
    </row>
    <row r="357" spans="1:32">
      <c r="A357" s="8"/>
      <c r="B357" s="6"/>
      <c r="C357" s="6"/>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c r="AF357" s="6"/>
    </row>
    <row r="358" spans="1:32">
      <c r="A358" s="8"/>
      <c r="B358" s="9"/>
      <c r="C358" s="9"/>
      <c r="D358" s="9"/>
      <c r="E358" s="9"/>
      <c r="F358" s="9"/>
      <c r="G358" s="9"/>
      <c r="H358" s="9"/>
      <c r="I358" s="9"/>
      <c r="J358" s="9"/>
      <c r="K358" s="9"/>
      <c r="L358" s="9"/>
      <c r="M358" s="9"/>
      <c r="N358" s="9"/>
      <c r="O358" s="9"/>
      <c r="P358" s="9"/>
      <c r="Q358" s="9"/>
      <c r="R358" s="9"/>
      <c r="S358" s="9"/>
      <c r="T358" s="59"/>
      <c r="U358" s="59"/>
      <c r="V358" s="59"/>
      <c r="W358" s="451" t="s">
        <v>352</v>
      </c>
      <c r="X358" s="451"/>
      <c r="Y358" s="451"/>
      <c r="Z358" s="451"/>
      <c r="AA358" s="451"/>
      <c r="AB358" s="451"/>
      <c r="AC358" s="451"/>
      <c r="AD358" s="451"/>
      <c r="AE358" s="451"/>
      <c r="AF358" s="451"/>
    </row>
    <row r="359" spans="1:32">
      <c r="A359" s="8"/>
      <c r="B359" s="6"/>
      <c r="C359" s="6"/>
      <c r="D359" s="6"/>
      <c r="E359" s="6"/>
      <c r="F359" s="6"/>
      <c r="G359" s="6"/>
      <c r="H359" s="6"/>
      <c r="I359" s="6"/>
      <c r="J359" s="6"/>
      <c r="K359" s="6"/>
      <c r="L359" s="6"/>
      <c r="M359" s="6"/>
      <c r="N359" s="6"/>
      <c r="O359" s="6"/>
      <c r="P359" s="6"/>
      <c r="Q359" s="6"/>
      <c r="R359" s="6"/>
      <c r="S359" s="6"/>
      <c r="T359" s="2"/>
      <c r="U359" s="2"/>
      <c r="V359" s="2"/>
      <c r="W359" s="437" t="str">
        <f>IF(データ!$M$23=0,"","("&amp;データ!$M$23&amp;")")</f>
        <v>(政策企画部　うんなん暮らし推進課　交通政策室)</v>
      </c>
      <c r="X359" s="437"/>
      <c r="Y359" s="437"/>
      <c r="Z359" s="437"/>
      <c r="AA359" s="437"/>
      <c r="AB359" s="437"/>
      <c r="AC359" s="437"/>
      <c r="AD359" s="437"/>
      <c r="AE359" s="437"/>
      <c r="AF359" s="437"/>
    </row>
    <row r="360" spans="1:32">
      <c r="A360" s="8"/>
      <c r="B360" s="6"/>
      <c r="C360" s="6"/>
      <c r="D360" s="6"/>
      <c r="E360" s="6"/>
      <c r="F360" s="6"/>
      <c r="G360" s="6"/>
      <c r="H360" s="6"/>
      <c r="I360" s="6"/>
      <c r="J360" s="6"/>
      <c r="K360" s="6"/>
      <c r="L360" s="6"/>
      <c r="M360" s="6"/>
      <c r="N360" s="6"/>
      <c r="O360" s="6"/>
      <c r="P360" s="6"/>
      <c r="Q360" s="6"/>
      <c r="R360" s="6"/>
      <c r="S360" s="6"/>
      <c r="T360" s="6"/>
      <c r="U360" s="6"/>
      <c r="V360" s="6"/>
      <c r="W360" s="6"/>
      <c r="X360" s="6"/>
      <c r="Y360" s="6"/>
      <c r="Z360" s="6"/>
      <c r="AA360" s="6"/>
      <c r="AB360" s="8"/>
      <c r="AC360" s="6"/>
      <c r="AD360" s="6"/>
      <c r="AE360" s="6"/>
      <c r="AF360" s="6"/>
    </row>
    <row r="361" spans="1:32" ht="13.5" customHeight="1">
      <c r="A361" s="447" t="str">
        <f>$A$11</f>
        <v>指名通知書</v>
      </c>
      <c r="B361" s="447"/>
      <c r="C361" s="447"/>
      <c r="D361" s="447"/>
      <c r="E361" s="447"/>
      <c r="F361" s="447"/>
      <c r="G361" s="447"/>
      <c r="H361" s="447"/>
      <c r="I361" s="447"/>
      <c r="J361" s="447"/>
      <c r="K361" s="447"/>
      <c r="L361" s="447"/>
      <c r="M361" s="447"/>
      <c r="N361" s="447"/>
      <c r="O361" s="447"/>
      <c r="P361" s="447"/>
      <c r="Q361" s="447"/>
      <c r="R361" s="447"/>
      <c r="S361" s="447"/>
      <c r="T361" s="447"/>
      <c r="U361" s="447"/>
      <c r="V361" s="447"/>
      <c r="W361" s="447"/>
      <c r="X361" s="447"/>
      <c r="Y361" s="447"/>
      <c r="Z361" s="447"/>
      <c r="AA361" s="447"/>
      <c r="AB361" s="447"/>
      <c r="AC361" s="447"/>
      <c r="AD361" s="447"/>
      <c r="AE361" s="447"/>
      <c r="AF361" s="447"/>
    </row>
    <row r="362" spans="1:32" ht="13.5" customHeight="1">
      <c r="A362" s="447"/>
      <c r="B362" s="447"/>
      <c r="C362" s="447"/>
      <c r="D362" s="447"/>
      <c r="E362" s="447"/>
      <c r="F362" s="447"/>
      <c r="G362" s="447"/>
      <c r="H362" s="447"/>
      <c r="I362" s="447"/>
      <c r="J362" s="447"/>
      <c r="K362" s="447"/>
      <c r="L362" s="447"/>
      <c r="M362" s="447"/>
      <c r="N362" s="447"/>
      <c r="O362" s="447"/>
      <c r="P362" s="447"/>
      <c r="Q362" s="447"/>
      <c r="R362" s="447"/>
      <c r="S362" s="447"/>
      <c r="T362" s="447"/>
      <c r="U362" s="447"/>
      <c r="V362" s="447"/>
      <c r="W362" s="447"/>
      <c r="X362" s="447"/>
      <c r="Y362" s="447"/>
      <c r="Z362" s="447"/>
      <c r="AA362" s="447"/>
      <c r="AB362" s="447"/>
      <c r="AC362" s="447"/>
      <c r="AD362" s="447"/>
      <c r="AE362" s="447"/>
      <c r="AF362" s="447"/>
    </row>
    <row r="363" spans="1:32">
      <c r="A363" s="448" t="s">
        <v>121</v>
      </c>
      <c r="B363" s="448"/>
      <c r="C363" s="448"/>
      <c r="D363" s="448"/>
      <c r="E363" s="448"/>
      <c r="F363" s="448"/>
      <c r="G363" s="448"/>
      <c r="H363" s="448"/>
      <c r="I363" s="448"/>
      <c r="J363" s="448"/>
      <c r="K363" s="448"/>
      <c r="L363" s="448"/>
      <c r="M363" s="448"/>
      <c r="N363" s="448"/>
      <c r="O363" s="448"/>
      <c r="P363" s="448"/>
      <c r="Q363" s="448"/>
      <c r="R363" s="448"/>
      <c r="S363" s="448"/>
      <c r="T363" s="448"/>
      <c r="U363" s="448"/>
      <c r="V363" s="448"/>
      <c r="W363" s="448"/>
      <c r="X363" s="448"/>
      <c r="Y363" s="448"/>
      <c r="Z363" s="448"/>
      <c r="AA363" s="448"/>
      <c r="AB363" s="448"/>
      <c r="AC363" s="448"/>
      <c r="AD363" s="448"/>
      <c r="AE363" s="448"/>
      <c r="AF363" s="448"/>
    </row>
    <row r="364" spans="1:32">
      <c r="A364" s="449"/>
      <c r="B364" s="449"/>
      <c r="C364" s="449"/>
      <c r="D364" s="449"/>
      <c r="E364" s="449"/>
      <c r="F364" s="449"/>
      <c r="G364" s="449"/>
      <c r="H364" s="449"/>
      <c r="I364" s="449"/>
      <c r="J364" s="449"/>
      <c r="K364" s="449"/>
      <c r="L364" s="449"/>
      <c r="M364" s="449"/>
      <c r="N364" s="449"/>
      <c r="O364" s="449"/>
      <c r="P364" s="449"/>
      <c r="Q364" s="449"/>
      <c r="R364" s="449"/>
      <c r="S364" s="449"/>
      <c r="T364" s="449"/>
      <c r="U364" s="449"/>
      <c r="V364" s="449"/>
      <c r="W364" s="449"/>
      <c r="X364" s="449"/>
      <c r="Y364" s="449"/>
      <c r="Z364" s="449"/>
      <c r="AA364" s="449"/>
      <c r="AB364" s="449"/>
      <c r="AC364" s="449"/>
      <c r="AD364" s="449"/>
      <c r="AE364" s="449"/>
      <c r="AF364" s="449"/>
    </row>
    <row r="365" spans="1:32">
      <c r="A365" s="436" t="s">
        <v>15</v>
      </c>
      <c r="B365" s="436"/>
      <c r="C365" s="436"/>
      <c r="D365" s="436"/>
      <c r="E365" s="436"/>
      <c r="F365" s="436"/>
      <c r="G365" s="436"/>
      <c r="H365" s="436"/>
      <c r="I365" s="288" t="str">
        <f>IF(データ!$M$25=0," ",データ!$M$25)</f>
        <v>雲南市民バス（２９人乗り４WD）更新事業</v>
      </c>
      <c r="J365" s="289"/>
      <c r="K365" s="289"/>
      <c r="L365" s="289"/>
      <c r="M365" s="289"/>
      <c r="N365" s="289"/>
      <c r="O365" s="289"/>
      <c r="P365" s="289"/>
      <c r="Q365" s="289"/>
      <c r="R365" s="289"/>
      <c r="S365" s="289"/>
      <c r="T365" s="289"/>
      <c r="U365" s="289"/>
      <c r="V365" s="289"/>
      <c r="W365" s="289"/>
      <c r="X365" s="289"/>
      <c r="Y365" s="289"/>
      <c r="Z365" s="289"/>
      <c r="AA365" s="289"/>
      <c r="AB365" s="289"/>
      <c r="AC365" s="289"/>
      <c r="AD365" s="289"/>
      <c r="AE365" s="289"/>
      <c r="AF365" s="290"/>
    </row>
    <row r="366" spans="1:32">
      <c r="A366" s="436" t="s">
        <v>129</v>
      </c>
      <c r="B366" s="436"/>
      <c r="C366" s="436"/>
      <c r="D366" s="436"/>
      <c r="E366" s="436"/>
      <c r="F366" s="436"/>
      <c r="G366" s="436"/>
      <c r="H366" s="436"/>
      <c r="I366" s="288" t="str">
        <f>IF(データ!$M$26=0," ",データ!$M$26)</f>
        <v>雲南市木次町里方</v>
      </c>
      <c r="J366" s="289"/>
      <c r="K366" s="289"/>
      <c r="L366" s="289"/>
      <c r="M366" s="289"/>
      <c r="N366" s="289"/>
      <c r="O366" s="289"/>
      <c r="P366" s="289"/>
      <c r="Q366" s="289"/>
      <c r="R366" s="289"/>
      <c r="S366" s="289"/>
      <c r="T366" s="289"/>
      <c r="U366" s="289"/>
      <c r="V366" s="289"/>
      <c r="W366" s="289"/>
      <c r="X366" s="289"/>
      <c r="Y366" s="289"/>
      <c r="Z366" s="289"/>
      <c r="AA366" s="289"/>
      <c r="AB366" s="289"/>
      <c r="AC366" s="289"/>
      <c r="AD366" s="289"/>
      <c r="AE366" s="289"/>
      <c r="AF366" s="290"/>
    </row>
    <row r="367" spans="1:32">
      <c r="A367" s="444" t="s">
        <v>84</v>
      </c>
      <c r="B367" s="445"/>
      <c r="C367" s="445"/>
      <c r="D367" s="445"/>
      <c r="E367" s="445"/>
      <c r="F367" s="445"/>
      <c r="G367" s="445"/>
      <c r="H367" s="446"/>
      <c r="I367" s="293">
        <f>IF(データ!$M$31=0," ",データ!$M$31)</f>
        <v>45429</v>
      </c>
      <c r="J367" s="292"/>
      <c r="K367" s="292"/>
      <c r="L367" s="292"/>
      <c r="M367" s="292"/>
      <c r="N367" s="292"/>
      <c r="O367" s="292"/>
      <c r="P367" s="292"/>
      <c r="Q367" s="42" t="str">
        <f>IF(S367="","","～")</f>
        <v>～</v>
      </c>
      <c r="R367" s="42"/>
      <c r="S367" s="292">
        <f>IF(データ!$M$32=0," ",データ!$M$32)</f>
        <v>45719</v>
      </c>
      <c r="T367" s="292"/>
      <c r="U367" s="292"/>
      <c r="V367" s="292"/>
      <c r="W367" s="292"/>
      <c r="X367" s="292"/>
      <c r="Y367" s="292"/>
      <c r="Z367" s="292"/>
      <c r="AA367" s="44"/>
      <c r="AB367" s="44"/>
      <c r="AC367" s="44"/>
      <c r="AD367" s="44"/>
      <c r="AE367" s="44"/>
      <c r="AF367" s="45"/>
    </row>
    <row r="368" spans="1:32">
      <c r="A368" s="436" t="s">
        <v>85</v>
      </c>
      <c r="B368" s="436"/>
      <c r="C368" s="436"/>
      <c r="D368" s="436"/>
      <c r="E368" s="436"/>
      <c r="F368" s="436" t="s">
        <v>86</v>
      </c>
      <c r="G368" s="436"/>
      <c r="H368" s="436"/>
      <c r="I368" s="441" t="str">
        <f>IF(データ!$M$35=0," ",データ!$M$35)</f>
        <v>令和6年5月8日（水）から令和6年5月16日（木）</v>
      </c>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3"/>
    </row>
    <row r="369" spans="1:32">
      <c r="A369" s="436"/>
      <c r="B369" s="436"/>
      <c r="C369" s="436"/>
      <c r="D369" s="436"/>
      <c r="E369" s="436"/>
      <c r="F369" s="436" t="s">
        <v>87</v>
      </c>
      <c r="G369" s="436"/>
      <c r="H369" s="436"/>
      <c r="I369" s="288" t="str">
        <f>IF(データ!$M$36=0," ",データ!$M$36)</f>
        <v>ホームページ</v>
      </c>
      <c r="J369" s="289"/>
      <c r="K369" s="289"/>
      <c r="L369" s="289"/>
      <c r="M369" s="289"/>
      <c r="N369" s="289"/>
      <c r="O369" s="289"/>
      <c r="P369" s="289"/>
      <c r="Q369" s="289"/>
      <c r="R369" s="289"/>
      <c r="S369" s="289"/>
      <c r="T369" s="289"/>
      <c r="U369" s="289"/>
      <c r="V369" s="289"/>
      <c r="W369" s="289"/>
      <c r="X369" s="289"/>
      <c r="Y369" s="289"/>
      <c r="Z369" s="289"/>
      <c r="AA369" s="289"/>
      <c r="AB369" s="289"/>
      <c r="AC369" s="289"/>
      <c r="AD369" s="289"/>
      <c r="AE369" s="289"/>
      <c r="AF369" s="290"/>
    </row>
    <row r="370" spans="1:32">
      <c r="A370" s="436" t="s">
        <v>88</v>
      </c>
      <c r="B370" s="436"/>
      <c r="C370" s="436"/>
      <c r="D370" s="436"/>
      <c r="E370" s="436"/>
      <c r="F370" s="436" t="s">
        <v>89</v>
      </c>
      <c r="G370" s="436"/>
      <c r="H370" s="436"/>
      <c r="I370" s="441" t="str">
        <f>IF(データ!$M$37=0," ",データ!$M$37)</f>
        <v>実施しない</v>
      </c>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3"/>
    </row>
    <row r="371" spans="1:32">
      <c r="A371" s="436"/>
      <c r="B371" s="436"/>
      <c r="C371" s="436"/>
      <c r="D371" s="436"/>
      <c r="E371" s="436"/>
      <c r="F371" s="436" t="s">
        <v>87</v>
      </c>
      <c r="G371" s="436"/>
      <c r="H371" s="436"/>
      <c r="I371" s="191" t="str">
        <f>IF(データ!$M$38=0," ",データ!$M$38)</f>
        <v>実施しない</v>
      </c>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row>
    <row r="372" spans="1:32">
      <c r="A372" s="436" t="s">
        <v>90</v>
      </c>
      <c r="B372" s="436"/>
      <c r="C372" s="436"/>
      <c r="D372" s="436"/>
      <c r="E372" s="436"/>
      <c r="F372" s="436"/>
      <c r="G372" s="436"/>
      <c r="H372" s="436"/>
      <c r="I372" s="191" t="str">
        <f>IF(データ!$M$39=0," ",データ!$M$39)</f>
        <v>入札書及び見積明細</v>
      </c>
      <c r="J372" s="191"/>
      <c r="K372" s="191"/>
      <c r="L372" s="191"/>
      <c r="M372" s="191"/>
      <c r="N372" s="191"/>
      <c r="O372" s="191"/>
      <c r="P372" s="191"/>
      <c r="Q372" s="191"/>
      <c r="R372" s="191"/>
      <c r="S372" s="191"/>
      <c r="T372" s="191"/>
      <c r="U372" s="191"/>
      <c r="V372" s="191"/>
      <c r="W372" s="191"/>
      <c r="X372" s="191"/>
      <c r="Y372" s="191"/>
      <c r="Z372" s="191"/>
      <c r="AA372" s="191"/>
      <c r="AB372" s="191"/>
      <c r="AC372" s="191"/>
      <c r="AD372" s="191"/>
      <c r="AE372" s="191"/>
      <c r="AF372" s="191"/>
    </row>
    <row r="373" spans="1:32">
      <c r="A373" s="436" t="s">
        <v>20</v>
      </c>
      <c r="B373" s="436"/>
      <c r="C373" s="436"/>
      <c r="D373" s="436"/>
      <c r="E373" s="436"/>
      <c r="F373" s="436"/>
      <c r="G373" s="436"/>
      <c r="H373" s="436"/>
      <c r="I373" s="191" t="str">
        <f>IF(データ!$M$40=0," ",データ!$M$40)</f>
        <v>実施しない</v>
      </c>
      <c r="J373" s="191"/>
      <c r="K373" s="191"/>
      <c r="L373" s="191"/>
      <c r="M373" s="191"/>
      <c r="N373" s="191"/>
      <c r="O373" s="191"/>
      <c r="P373" s="191"/>
      <c r="Q373" s="191"/>
      <c r="R373" s="191"/>
      <c r="S373" s="191"/>
      <c r="T373" s="191"/>
      <c r="U373" s="191"/>
      <c r="V373" s="191"/>
      <c r="W373" s="191"/>
      <c r="X373" s="191"/>
      <c r="Y373" s="191"/>
      <c r="Z373" s="191"/>
      <c r="AA373" s="191"/>
      <c r="AB373" s="191"/>
      <c r="AC373" s="191"/>
      <c r="AD373" s="191"/>
      <c r="AE373" s="191"/>
      <c r="AF373" s="191"/>
    </row>
    <row r="374" spans="1:32">
      <c r="A374" s="436" t="s">
        <v>91</v>
      </c>
      <c r="B374" s="436"/>
      <c r="C374" s="436"/>
      <c r="D374" s="436"/>
      <c r="E374" s="436"/>
      <c r="F374" s="436" t="s">
        <v>89</v>
      </c>
      <c r="G374" s="436"/>
      <c r="H374" s="436"/>
      <c r="I374" s="293">
        <f>IF(データ!$M$41=0," ",データ!$M$41)</f>
        <v>45429</v>
      </c>
      <c r="J374" s="292"/>
      <c r="K374" s="292"/>
      <c r="L374" s="292"/>
      <c r="M374" s="292"/>
      <c r="N374" s="292"/>
      <c r="O374" s="292"/>
      <c r="P374" s="292"/>
      <c r="Q374" s="367">
        <f>IF(データ!$M$42=0," ",データ!$M$42)</f>
        <v>0.6875</v>
      </c>
      <c r="R374" s="367"/>
      <c r="S374" s="367"/>
      <c r="T374" s="1"/>
      <c r="U374" s="345" t="str">
        <f>IF(データ!$M$33="随意契約","までに提出する","")</f>
        <v/>
      </c>
      <c r="V374" s="345"/>
      <c r="W374" s="345"/>
      <c r="X374" s="345"/>
      <c r="Y374" s="345"/>
      <c r="Z374" s="345"/>
      <c r="AA374" s="345"/>
      <c r="AB374" s="345"/>
      <c r="AC374" s="345"/>
      <c r="AD374" s="345"/>
      <c r="AE374" s="345"/>
      <c r="AF374" s="346"/>
    </row>
    <row r="375" spans="1:32">
      <c r="A375" s="436"/>
      <c r="B375" s="436"/>
      <c r="C375" s="436"/>
      <c r="D375" s="436"/>
      <c r="E375" s="436"/>
      <c r="F375" s="436" t="s">
        <v>87</v>
      </c>
      <c r="G375" s="436"/>
      <c r="H375" s="436"/>
      <c r="I375" s="191" t="str">
        <f>IF(データ!$M$43=0," ",データ!$M$43)</f>
        <v>雲南市役所2階204会議室</v>
      </c>
      <c r="J375" s="191"/>
      <c r="K375" s="191"/>
      <c r="L375" s="191"/>
      <c r="M375" s="191"/>
      <c r="N375" s="191"/>
      <c r="O375" s="191"/>
      <c r="P375" s="191"/>
      <c r="Q375" s="191"/>
      <c r="R375" s="191"/>
      <c r="S375" s="191"/>
      <c r="T375" s="191"/>
      <c r="U375" s="191"/>
      <c r="V375" s="191"/>
      <c r="W375" s="191"/>
      <c r="X375" s="191"/>
      <c r="Y375" s="191"/>
      <c r="Z375" s="191"/>
      <c r="AA375" s="191"/>
      <c r="AB375" s="191"/>
      <c r="AC375" s="191"/>
      <c r="AD375" s="191"/>
      <c r="AE375" s="191"/>
      <c r="AF375" s="191"/>
    </row>
    <row r="376" spans="1:32">
      <c r="A376" s="436"/>
      <c r="B376" s="436"/>
      <c r="C376" s="436"/>
      <c r="D376" s="436"/>
      <c r="E376" s="436"/>
      <c r="F376" s="436" t="s">
        <v>92</v>
      </c>
      <c r="G376" s="436"/>
      <c r="H376" s="436"/>
      <c r="I376" s="191" t="str">
        <f>IF(データ!$M$44=0," ",データ!$M$44)</f>
        <v>3回</v>
      </c>
      <c r="J376" s="191"/>
      <c r="K376" s="191"/>
      <c r="L376" s="191"/>
      <c r="M376" s="191"/>
      <c r="N376" s="191"/>
      <c r="O376" s="191"/>
      <c r="P376" s="191"/>
      <c r="Q376" s="191"/>
      <c r="R376" s="191"/>
      <c r="S376" s="191"/>
      <c r="T376" s="191"/>
      <c r="U376" s="191"/>
      <c r="V376" s="191"/>
      <c r="W376" s="191"/>
      <c r="X376" s="191"/>
      <c r="Y376" s="191"/>
      <c r="Z376" s="191"/>
      <c r="AA376" s="191"/>
      <c r="AB376" s="191"/>
      <c r="AC376" s="191"/>
      <c r="AD376" s="191"/>
      <c r="AE376" s="191"/>
      <c r="AF376" s="191"/>
    </row>
    <row r="377" spans="1:32">
      <c r="A377" s="436" t="s">
        <v>93</v>
      </c>
      <c r="B377" s="436"/>
      <c r="C377" s="436"/>
      <c r="D377" s="436"/>
      <c r="E377" s="436"/>
      <c r="F377" s="436" t="s">
        <v>89</v>
      </c>
      <c r="G377" s="436"/>
      <c r="H377" s="436"/>
      <c r="I377" s="293">
        <f>IF(データ!$M$45=0," ",データ!$M$45)</f>
        <v>45429</v>
      </c>
      <c r="J377" s="292"/>
      <c r="K377" s="292"/>
      <c r="L377" s="292"/>
      <c r="M377" s="292"/>
      <c r="N377" s="292"/>
      <c r="O377" s="292"/>
      <c r="P377" s="292"/>
      <c r="Q377" s="367">
        <f>IF(データ!$M$46=0," ",データ!$M$46)</f>
        <v>0.6875</v>
      </c>
      <c r="R377" s="367"/>
      <c r="S377" s="367"/>
      <c r="T377" s="1"/>
      <c r="U377" s="345" t="s">
        <v>267</v>
      </c>
      <c r="V377" s="345"/>
      <c r="W377" s="345"/>
      <c r="X377" s="345"/>
      <c r="Y377" s="345"/>
      <c r="Z377" s="345"/>
      <c r="AA377" s="345"/>
      <c r="AB377" s="345"/>
      <c r="AC377" s="345"/>
      <c r="AD377" s="345"/>
      <c r="AE377" s="345"/>
      <c r="AF377" s="346"/>
    </row>
    <row r="378" spans="1:32">
      <c r="A378" s="436"/>
      <c r="B378" s="436"/>
      <c r="C378" s="436"/>
      <c r="D378" s="436"/>
      <c r="E378" s="436"/>
      <c r="F378" s="436" t="s">
        <v>87</v>
      </c>
      <c r="G378" s="436"/>
      <c r="H378" s="436"/>
      <c r="I378" s="191" t="str">
        <f>IF(データ!$M$47=0," ",データ!$M$47)</f>
        <v>雲南市役所2階204会議室</v>
      </c>
      <c r="J378" s="191"/>
      <c r="K378" s="191"/>
      <c r="L378" s="191"/>
      <c r="M378" s="191"/>
      <c r="N378" s="191"/>
      <c r="O378" s="191"/>
      <c r="P378" s="191"/>
      <c r="Q378" s="191"/>
      <c r="R378" s="191"/>
      <c r="S378" s="191"/>
      <c r="T378" s="191"/>
      <c r="U378" s="191"/>
      <c r="V378" s="191"/>
      <c r="W378" s="191"/>
      <c r="X378" s="191"/>
      <c r="Y378" s="191"/>
      <c r="Z378" s="191"/>
      <c r="AA378" s="191"/>
      <c r="AB378" s="191"/>
      <c r="AC378" s="191"/>
      <c r="AD378" s="191"/>
      <c r="AE378" s="191"/>
      <c r="AF378" s="191"/>
    </row>
    <row r="379" spans="1:32">
      <c r="A379" s="436" t="s">
        <v>27</v>
      </c>
      <c r="B379" s="436"/>
      <c r="C379" s="436"/>
      <c r="D379" s="436"/>
      <c r="E379" s="436"/>
      <c r="F379" s="436"/>
      <c r="G379" s="436"/>
      <c r="H379" s="436"/>
      <c r="I379" s="311" t="str">
        <f>IF(データ!$M$63=0," ",データ!$M$63)</f>
        <v>設けない</v>
      </c>
      <c r="J379" s="311"/>
      <c r="K379" s="311"/>
      <c r="L379" s="311"/>
      <c r="M379" s="311"/>
      <c r="N379" s="311"/>
      <c r="O379" s="311"/>
      <c r="P379" s="311"/>
      <c r="Q379" s="311"/>
      <c r="R379" s="311"/>
      <c r="S379" s="311"/>
      <c r="T379" s="311"/>
      <c r="U379" s="311"/>
      <c r="V379" s="311"/>
      <c r="W379" s="311"/>
      <c r="X379" s="311"/>
      <c r="Y379" s="311"/>
      <c r="Z379" s="311"/>
      <c r="AA379" s="311"/>
      <c r="AB379" s="311"/>
      <c r="AC379" s="311"/>
      <c r="AD379" s="311"/>
      <c r="AE379" s="311"/>
      <c r="AF379" s="311"/>
    </row>
    <row r="380" spans="1:32">
      <c r="A380" s="436" t="s">
        <v>122</v>
      </c>
      <c r="B380" s="436"/>
      <c r="C380" s="436"/>
      <c r="D380" s="436"/>
      <c r="E380" s="436"/>
      <c r="F380" s="436"/>
      <c r="G380" s="436"/>
      <c r="H380" s="436"/>
      <c r="I38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380" s="483"/>
      <c r="K380" s="483"/>
      <c r="L380" s="483"/>
      <c r="M380" s="483"/>
      <c r="N380" s="483"/>
      <c r="O380" s="483"/>
      <c r="P380" s="483"/>
      <c r="Q380" s="483"/>
      <c r="R380" s="483"/>
      <c r="S380" s="483"/>
      <c r="T380" s="483"/>
      <c r="U380" s="483"/>
      <c r="V380" s="483"/>
      <c r="W380" s="483"/>
      <c r="X380" s="483"/>
      <c r="Y380" s="483"/>
      <c r="Z380" s="483"/>
      <c r="AA380" s="483"/>
      <c r="AB380" s="483"/>
      <c r="AC380" s="483"/>
      <c r="AD380" s="483"/>
      <c r="AE380" s="483"/>
      <c r="AF380" s="483"/>
    </row>
    <row r="381" spans="1:32">
      <c r="A381" s="436"/>
      <c r="B381" s="436"/>
      <c r="C381" s="436"/>
      <c r="D381" s="436"/>
      <c r="E381" s="436"/>
      <c r="F381" s="436"/>
      <c r="G381" s="436"/>
      <c r="H381" s="436"/>
      <c r="I381" s="483"/>
      <c r="J381" s="483"/>
      <c r="K381" s="483"/>
      <c r="L381" s="483"/>
      <c r="M381" s="483"/>
      <c r="N381" s="483"/>
      <c r="O381" s="483"/>
      <c r="P381" s="483"/>
      <c r="Q381" s="483"/>
      <c r="R381" s="483"/>
      <c r="S381" s="483"/>
      <c r="T381" s="483"/>
      <c r="U381" s="483"/>
      <c r="V381" s="483"/>
      <c r="W381" s="483"/>
      <c r="X381" s="483"/>
      <c r="Y381" s="483"/>
      <c r="Z381" s="483"/>
      <c r="AA381" s="483"/>
      <c r="AB381" s="483"/>
      <c r="AC381" s="483"/>
      <c r="AD381" s="483"/>
      <c r="AE381" s="483"/>
      <c r="AF381" s="483"/>
    </row>
    <row r="382" spans="1:32">
      <c r="A382" s="436"/>
      <c r="B382" s="436"/>
      <c r="C382" s="436"/>
      <c r="D382" s="436"/>
      <c r="E382" s="436"/>
      <c r="F382" s="436"/>
      <c r="G382" s="436"/>
      <c r="H382" s="436"/>
      <c r="I382" s="483"/>
      <c r="J382" s="483"/>
      <c r="K382" s="483"/>
      <c r="L382" s="483"/>
      <c r="M382" s="483"/>
      <c r="N382" s="483"/>
      <c r="O382" s="483"/>
      <c r="P382" s="483"/>
      <c r="Q382" s="483"/>
      <c r="R382" s="483"/>
      <c r="S382" s="483"/>
      <c r="T382" s="483"/>
      <c r="U382" s="483"/>
      <c r="V382" s="483"/>
      <c r="W382" s="483"/>
      <c r="X382" s="483"/>
      <c r="Y382" s="483"/>
      <c r="Z382" s="483"/>
      <c r="AA382" s="483"/>
      <c r="AB382" s="483"/>
      <c r="AC382" s="483"/>
      <c r="AD382" s="483"/>
      <c r="AE382" s="483"/>
      <c r="AF382" s="483"/>
    </row>
    <row r="383" spans="1:32">
      <c r="A383" s="436"/>
      <c r="B383" s="436"/>
      <c r="C383" s="436"/>
      <c r="D383" s="436"/>
      <c r="E383" s="436"/>
      <c r="F383" s="436"/>
      <c r="G383" s="436"/>
      <c r="H383" s="436"/>
      <c r="I383" s="483"/>
      <c r="J383" s="483"/>
      <c r="K383" s="483"/>
      <c r="L383" s="483"/>
      <c r="M383" s="483"/>
      <c r="N383" s="483"/>
      <c r="O383" s="483"/>
      <c r="P383" s="483"/>
      <c r="Q383" s="483"/>
      <c r="R383" s="483"/>
      <c r="S383" s="483"/>
      <c r="T383" s="483"/>
      <c r="U383" s="483"/>
      <c r="V383" s="483"/>
      <c r="W383" s="483"/>
      <c r="X383" s="483"/>
      <c r="Y383" s="483"/>
      <c r="Z383" s="483"/>
      <c r="AA383" s="483"/>
      <c r="AB383" s="483"/>
      <c r="AC383" s="483"/>
      <c r="AD383" s="483"/>
      <c r="AE383" s="483"/>
      <c r="AF383" s="483"/>
    </row>
    <row r="384" spans="1:32">
      <c r="A384" s="436"/>
      <c r="B384" s="436"/>
      <c r="C384" s="436"/>
      <c r="D384" s="436"/>
      <c r="E384" s="436"/>
      <c r="F384" s="436"/>
      <c r="G384" s="436"/>
      <c r="H384" s="436"/>
      <c r="I384" s="483"/>
      <c r="J384" s="483"/>
      <c r="K384" s="483"/>
      <c r="L384" s="483"/>
      <c r="M384" s="483"/>
      <c r="N384" s="483"/>
      <c r="O384" s="483"/>
      <c r="P384" s="483"/>
      <c r="Q384" s="483"/>
      <c r="R384" s="483"/>
      <c r="S384" s="483"/>
      <c r="T384" s="483"/>
      <c r="U384" s="483"/>
      <c r="V384" s="483"/>
      <c r="W384" s="483"/>
      <c r="X384" s="483"/>
      <c r="Y384" s="483"/>
      <c r="Z384" s="483"/>
      <c r="AA384" s="483"/>
      <c r="AB384" s="483"/>
      <c r="AC384" s="483"/>
      <c r="AD384" s="483"/>
      <c r="AE384" s="483"/>
      <c r="AF384" s="483"/>
    </row>
    <row r="385" spans="1:32">
      <c r="A385" s="436"/>
      <c r="B385" s="436"/>
      <c r="C385" s="436"/>
      <c r="D385" s="436"/>
      <c r="E385" s="436"/>
      <c r="F385" s="436"/>
      <c r="G385" s="436"/>
      <c r="H385" s="436"/>
      <c r="I385" s="483"/>
      <c r="J385" s="483"/>
      <c r="K385" s="483"/>
      <c r="L385" s="483"/>
      <c r="M385" s="483"/>
      <c r="N385" s="483"/>
      <c r="O385" s="483"/>
      <c r="P385" s="483"/>
      <c r="Q385" s="483"/>
      <c r="R385" s="483"/>
      <c r="S385" s="483"/>
      <c r="T385" s="483"/>
      <c r="U385" s="483"/>
      <c r="V385" s="483"/>
      <c r="W385" s="483"/>
      <c r="X385" s="483"/>
      <c r="Y385" s="483"/>
      <c r="Z385" s="483"/>
      <c r="AA385" s="483"/>
      <c r="AB385" s="483"/>
      <c r="AC385" s="483"/>
      <c r="AD385" s="483"/>
      <c r="AE385" s="483"/>
      <c r="AF385" s="483"/>
    </row>
    <row r="386" spans="1:32">
      <c r="A386" s="436"/>
      <c r="B386" s="436"/>
      <c r="C386" s="436"/>
      <c r="D386" s="436"/>
      <c r="E386" s="436"/>
      <c r="F386" s="436"/>
      <c r="G386" s="436"/>
      <c r="H386" s="436"/>
      <c r="I386" s="483"/>
      <c r="J386" s="483"/>
      <c r="K386" s="483"/>
      <c r="L386" s="483"/>
      <c r="M386" s="483"/>
      <c r="N386" s="483"/>
      <c r="O386" s="483"/>
      <c r="P386" s="483"/>
      <c r="Q386" s="483"/>
      <c r="R386" s="483"/>
      <c r="S386" s="483"/>
      <c r="T386" s="483"/>
      <c r="U386" s="483"/>
      <c r="V386" s="483"/>
      <c r="W386" s="483"/>
      <c r="X386" s="483"/>
      <c r="Y386" s="483"/>
      <c r="Z386" s="483"/>
      <c r="AA386" s="483"/>
      <c r="AB386" s="483"/>
      <c r="AC386" s="483"/>
      <c r="AD386" s="483"/>
      <c r="AE386" s="483"/>
      <c r="AF386" s="483"/>
    </row>
    <row r="387" spans="1:32">
      <c r="A387" s="436"/>
      <c r="B387" s="436"/>
      <c r="C387" s="436"/>
      <c r="D387" s="436"/>
      <c r="E387" s="436"/>
      <c r="F387" s="436"/>
      <c r="G387" s="436"/>
      <c r="H387" s="436"/>
      <c r="I387" s="483"/>
      <c r="J387" s="483"/>
      <c r="K387" s="483"/>
      <c r="L387" s="483"/>
      <c r="M387" s="483"/>
      <c r="N387" s="483"/>
      <c r="O387" s="483"/>
      <c r="P387" s="483"/>
      <c r="Q387" s="483"/>
      <c r="R387" s="483"/>
      <c r="S387" s="483"/>
      <c r="T387" s="483"/>
      <c r="U387" s="483"/>
      <c r="V387" s="483"/>
      <c r="W387" s="483"/>
      <c r="X387" s="483"/>
      <c r="Y387" s="483"/>
      <c r="Z387" s="483"/>
      <c r="AA387" s="483"/>
      <c r="AB387" s="483"/>
      <c r="AC387" s="483"/>
      <c r="AD387" s="483"/>
      <c r="AE387" s="483"/>
      <c r="AF387" s="483"/>
    </row>
    <row r="388" spans="1:32">
      <c r="A388" s="436"/>
      <c r="B388" s="436"/>
      <c r="C388" s="436"/>
      <c r="D388" s="436"/>
      <c r="E388" s="436"/>
      <c r="F388" s="436"/>
      <c r="G388" s="436"/>
      <c r="H388" s="436"/>
      <c r="I388" s="483"/>
      <c r="J388" s="483"/>
      <c r="K388" s="483"/>
      <c r="L388" s="483"/>
      <c r="M388" s="483"/>
      <c r="N388" s="483"/>
      <c r="O388" s="483"/>
      <c r="P388" s="483"/>
      <c r="Q388" s="483"/>
      <c r="R388" s="483"/>
      <c r="S388" s="483"/>
      <c r="T388" s="483"/>
      <c r="U388" s="483"/>
      <c r="V388" s="483"/>
      <c r="W388" s="483"/>
      <c r="X388" s="483"/>
      <c r="Y388" s="483"/>
      <c r="Z388" s="483"/>
      <c r="AA388" s="483"/>
      <c r="AB388" s="483"/>
      <c r="AC388" s="483"/>
      <c r="AD388" s="483"/>
      <c r="AE388" s="483"/>
      <c r="AF388" s="483"/>
    </row>
    <row r="389" spans="1:32">
      <c r="A389" s="436"/>
      <c r="B389" s="436"/>
      <c r="C389" s="436"/>
      <c r="D389" s="436"/>
      <c r="E389" s="436"/>
      <c r="F389" s="436"/>
      <c r="G389" s="436"/>
      <c r="H389" s="436"/>
      <c r="I389" s="483"/>
      <c r="J389" s="483"/>
      <c r="K389" s="483"/>
      <c r="L389" s="483"/>
      <c r="M389" s="483"/>
      <c r="N389" s="483"/>
      <c r="O389" s="483"/>
      <c r="P389" s="483"/>
      <c r="Q389" s="483"/>
      <c r="R389" s="483"/>
      <c r="S389" s="483"/>
      <c r="T389" s="483"/>
      <c r="U389" s="483"/>
      <c r="V389" s="483"/>
      <c r="W389" s="483"/>
      <c r="X389" s="483"/>
      <c r="Y389" s="483"/>
      <c r="Z389" s="483"/>
      <c r="AA389" s="483"/>
      <c r="AB389" s="483"/>
      <c r="AC389" s="483"/>
      <c r="AD389" s="483"/>
      <c r="AE389" s="483"/>
      <c r="AF389" s="483"/>
    </row>
    <row r="390" spans="1:32">
      <c r="A390" s="436"/>
      <c r="B390" s="436"/>
      <c r="C390" s="436"/>
      <c r="D390" s="436"/>
      <c r="E390" s="436"/>
      <c r="F390" s="436"/>
      <c r="G390" s="436"/>
      <c r="H390" s="436"/>
      <c r="I390" s="483"/>
      <c r="J390" s="483"/>
      <c r="K390" s="483"/>
      <c r="L390" s="483"/>
      <c r="M390" s="483"/>
      <c r="N390" s="483"/>
      <c r="O390" s="483"/>
      <c r="P390" s="483"/>
      <c r="Q390" s="483"/>
      <c r="R390" s="483"/>
      <c r="S390" s="483"/>
      <c r="T390" s="483"/>
      <c r="U390" s="483"/>
      <c r="V390" s="483"/>
      <c r="W390" s="483"/>
      <c r="X390" s="483"/>
      <c r="Y390" s="483"/>
      <c r="Z390" s="483"/>
      <c r="AA390" s="483"/>
      <c r="AB390" s="483"/>
      <c r="AC390" s="483"/>
      <c r="AD390" s="483"/>
      <c r="AE390" s="483"/>
      <c r="AF390" s="483"/>
    </row>
    <row r="391" spans="1:32">
      <c r="A391" s="436"/>
      <c r="B391" s="436"/>
      <c r="C391" s="436"/>
      <c r="D391" s="436"/>
      <c r="E391" s="436"/>
      <c r="F391" s="436"/>
      <c r="G391" s="436"/>
      <c r="H391" s="436"/>
      <c r="I391" s="483"/>
      <c r="J391" s="483"/>
      <c r="K391" s="483"/>
      <c r="L391" s="483"/>
      <c r="M391" s="483"/>
      <c r="N391" s="483"/>
      <c r="O391" s="483"/>
      <c r="P391" s="483"/>
      <c r="Q391" s="483"/>
      <c r="R391" s="483"/>
      <c r="S391" s="483"/>
      <c r="T391" s="483"/>
      <c r="U391" s="483"/>
      <c r="V391" s="483"/>
      <c r="W391" s="483"/>
      <c r="X391" s="483"/>
      <c r="Y391" s="483"/>
      <c r="Z391" s="483"/>
      <c r="AA391" s="483"/>
      <c r="AB391" s="483"/>
      <c r="AC391" s="483"/>
      <c r="AD391" s="483"/>
      <c r="AE391" s="483"/>
      <c r="AF391" s="483"/>
    </row>
    <row r="392" spans="1:32">
      <c r="A392" s="452" t="s">
        <v>123</v>
      </c>
      <c r="B392" s="453"/>
      <c r="C392" s="453"/>
      <c r="D392" s="453"/>
      <c r="E392" s="453"/>
      <c r="F392" s="453"/>
      <c r="G392" s="454"/>
      <c r="H392" s="455"/>
      <c r="I392" s="463" t="s">
        <v>130</v>
      </c>
      <c r="J392" s="464"/>
      <c r="K392" s="464"/>
      <c r="L392" s="464"/>
      <c r="M392" s="464"/>
      <c r="N392" s="464"/>
      <c r="O392" s="464"/>
      <c r="P392" s="464"/>
      <c r="Q392" s="464"/>
      <c r="R392" s="464"/>
      <c r="S392" s="464"/>
      <c r="T392" s="464"/>
      <c r="U392" s="464"/>
      <c r="V392" s="464"/>
      <c r="W392" s="464"/>
      <c r="X392" s="464"/>
      <c r="Y392" s="464"/>
      <c r="Z392" s="464"/>
      <c r="AA392" s="464"/>
      <c r="AB392" s="464"/>
      <c r="AC392" s="464"/>
      <c r="AD392" s="464"/>
      <c r="AE392" s="464"/>
      <c r="AF392" s="465"/>
    </row>
    <row r="393" spans="1:32">
      <c r="A393" s="456"/>
      <c r="B393" s="451"/>
      <c r="C393" s="451"/>
      <c r="D393" s="451"/>
      <c r="E393" s="451"/>
      <c r="F393" s="451"/>
      <c r="G393" s="457"/>
      <c r="H393" s="458"/>
      <c r="I393" s="466"/>
      <c r="J393" s="467"/>
      <c r="K393" s="467"/>
      <c r="L393" s="467"/>
      <c r="M393" s="467"/>
      <c r="N393" s="467"/>
      <c r="O393" s="467"/>
      <c r="P393" s="467"/>
      <c r="Q393" s="467"/>
      <c r="R393" s="467"/>
      <c r="S393" s="467"/>
      <c r="T393" s="467"/>
      <c r="U393" s="467"/>
      <c r="V393" s="467"/>
      <c r="W393" s="467"/>
      <c r="X393" s="467"/>
      <c r="Y393" s="467"/>
      <c r="Z393" s="467"/>
      <c r="AA393" s="467"/>
      <c r="AB393" s="467"/>
      <c r="AC393" s="467"/>
      <c r="AD393" s="467"/>
      <c r="AE393" s="467"/>
      <c r="AF393" s="468"/>
    </row>
    <row r="394" spans="1:32">
      <c r="A394" s="459"/>
      <c r="B394" s="460"/>
      <c r="C394" s="460"/>
      <c r="D394" s="460"/>
      <c r="E394" s="460"/>
      <c r="F394" s="460"/>
      <c r="G394" s="461"/>
      <c r="H394" s="462"/>
      <c r="I394" s="469"/>
      <c r="J394" s="470"/>
      <c r="K394" s="470"/>
      <c r="L394" s="470"/>
      <c r="M394" s="470"/>
      <c r="N394" s="470"/>
      <c r="O394" s="470"/>
      <c r="P394" s="470"/>
      <c r="Q394" s="470"/>
      <c r="R394" s="470"/>
      <c r="S394" s="470"/>
      <c r="T394" s="470"/>
      <c r="U394" s="470"/>
      <c r="V394" s="470"/>
      <c r="W394" s="470"/>
      <c r="X394" s="470"/>
      <c r="Y394" s="470"/>
      <c r="Z394" s="470"/>
      <c r="AA394" s="470"/>
      <c r="AB394" s="470"/>
      <c r="AC394" s="470"/>
      <c r="AD394" s="470"/>
      <c r="AE394" s="470"/>
      <c r="AF394" s="471"/>
    </row>
    <row r="395" spans="1:32">
      <c r="A395" s="452" t="s">
        <v>124</v>
      </c>
      <c r="B395" s="453"/>
      <c r="C395" s="453"/>
      <c r="D395" s="453"/>
      <c r="E395" s="453"/>
      <c r="F395" s="453"/>
      <c r="G395" s="453"/>
      <c r="H395" s="472"/>
      <c r="I395" s="475" t="str">
        <f>IF(データ!$M$108=0," ",データ!$M$108)</f>
        <v xml:space="preserve"> </v>
      </c>
      <c r="J395" s="476"/>
      <c r="K395" s="476"/>
      <c r="L395" s="476"/>
      <c r="M395" s="476"/>
      <c r="N395" s="476"/>
      <c r="O395" s="476"/>
      <c r="P395" s="476"/>
      <c r="Q395" s="476"/>
      <c r="R395" s="476"/>
      <c r="S395" s="476"/>
      <c r="T395" s="476"/>
      <c r="U395" s="476"/>
      <c r="V395" s="476"/>
      <c r="W395" s="476"/>
      <c r="X395" s="476"/>
      <c r="Y395" s="476"/>
      <c r="Z395" s="476"/>
      <c r="AA395" s="476"/>
      <c r="AB395" s="476"/>
      <c r="AC395" s="476"/>
      <c r="AD395" s="476"/>
      <c r="AE395" s="476"/>
      <c r="AF395" s="477"/>
    </row>
    <row r="396" spans="1:32">
      <c r="A396" s="456"/>
      <c r="B396" s="451"/>
      <c r="C396" s="451"/>
      <c r="D396" s="451"/>
      <c r="E396" s="451"/>
      <c r="F396" s="451"/>
      <c r="G396" s="451"/>
      <c r="H396" s="473"/>
      <c r="I396" s="478"/>
      <c r="J396" s="448"/>
      <c r="K396" s="448"/>
      <c r="L396" s="448"/>
      <c r="M396" s="448"/>
      <c r="N396" s="448"/>
      <c r="O396" s="448"/>
      <c r="P396" s="448"/>
      <c r="Q396" s="448"/>
      <c r="R396" s="448"/>
      <c r="S396" s="448"/>
      <c r="T396" s="448"/>
      <c r="U396" s="448"/>
      <c r="V396" s="448"/>
      <c r="W396" s="448"/>
      <c r="X396" s="448"/>
      <c r="Y396" s="448"/>
      <c r="Z396" s="448"/>
      <c r="AA396" s="448"/>
      <c r="AB396" s="448"/>
      <c r="AC396" s="448"/>
      <c r="AD396" s="448"/>
      <c r="AE396" s="448"/>
      <c r="AF396" s="479"/>
    </row>
    <row r="397" spans="1:32">
      <c r="A397" s="456"/>
      <c r="B397" s="451"/>
      <c r="C397" s="451"/>
      <c r="D397" s="451"/>
      <c r="E397" s="451"/>
      <c r="F397" s="451"/>
      <c r="G397" s="451"/>
      <c r="H397" s="473"/>
      <c r="I397" s="478"/>
      <c r="J397" s="448"/>
      <c r="K397" s="448"/>
      <c r="L397" s="448"/>
      <c r="M397" s="448"/>
      <c r="N397" s="448"/>
      <c r="O397" s="448"/>
      <c r="P397" s="448"/>
      <c r="Q397" s="448"/>
      <c r="R397" s="448"/>
      <c r="S397" s="448"/>
      <c r="T397" s="448"/>
      <c r="U397" s="448"/>
      <c r="V397" s="448"/>
      <c r="W397" s="448"/>
      <c r="X397" s="448"/>
      <c r="Y397" s="448"/>
      <c r="Z397" s="448"/>
      <c r="AA397" s="448"/>
      <c r="AB397" s="448"/>
      <c r="AC397" s="448"/>
      <c r="AD397" s="448"/>
      <c r="AE397" s="448"/>
      <c r="AF397" s="479"/>
    </row>
    <row r="398" spans="1:32">
      <c r="A398" s="456"/>
      <c r="B398" s="451"/>
      <c r="C398" s="451"/>
      <c r="D398" s="451"/>
      <c r="E398" s="451"/>
      <c r="F398" s="451"/>
      <c r="G398" s="451"/>
      <c r="H398" s="473"/>
      <c r="I398" s="478"/>
      <c r="J398" s="448"/>
      <c r="K398" s="448"/>
      <c r="L398" s="448"/>
      <c r="M398" s="448"/>
      <c r="N398" s="448"/>
      <c r="O398" s="448"/>
      <c r="P398" s="448"/>
      <c r="Q398" s="448"/>
      <c r="R398" s="448"/>
      <c r="S398" s="448"/>
      <c r="T398" s="448"/>
      <c r="U398" s="448"/>
      <c r="V398" s="448"/>
      <c r="W398" s="448"/>
      <c r="X398" s="448"/>
      <c r="Y398" s="448"/>
      <c r="Z398" s="448"/>
      <c r="AA398" s="448"/>
      <c r="AB398" s="448"/>
      <c r="AC398" s="448"/>
      <c r="AD398" s="448"/>
      <c r="AE398" s="448"/>
      <c r="AF398" s="479"/>
    </row>
    <row r="399" spans="1:32">
      <c r="A399" s="456"/>
      <c r="B399" s="451"/>
      <c r="C399" s="451"/>
      <c r="D399" s="451"/>
      <c r="E399" s="451"/>
      <c r="F399" s="451"/>
      <c r="G399" s="451"/>
      <c r="H399" s="473"/>
      <c r="I399" s="478"/>
      <c r="J399" s="448"/>
      <c r="K399" s="448"/>
      <c r="L399" s="448"/>
      <c r="M399" s="448"/>
      <c r="N399" s="448"/>
      <c r="O399" s="448"/>
      <c r="P399" s="448"/>
      <c r="Q399" s="448"/>
      <c r="R399" s="448"/>
      <c r="S399" s="448"/>
      <c r="T399" s="448"/>
      <c r="U399" s="448"/>
      <c r="V399" s="448"/>
      <c r="W399" s="448"/>
      <c r="X399" s="448"/>
      <c r="Y399" s="448"/>
      <c r="Z399" s="448"/>
      <c r="AA399" s="448"/>
      <c r="AB399" s="448"/>
      <c r="AC399" s="448"/>
      <c r="AD399" s="448"/>
      <c r="AE399" s="448"/>
      <c r="AF399" s="479"/>
    </row>
    <row r="400" spans="1:32">
      <c r="A400" s="459"/>
      <c r="B400" s="460"/>
      <c r="C400" s="460"/>
      <c r="D400" s="460"/>
      <c r="E400" s="460"/>
      <c r="F400" s="460"/>
      <c r="G400" s="460"/>
      <c r="H400" s="474"/>
      <c r="I400" s="480"/>
      <c r="J400" s="481"/>
      <c r="K400" s="481"/>
      <c r="L400" s="481"/>
      <c r="M400" s="481"/>
      <c r="N400" s="481"/>
      <c r="O400" s="481"/>
      <c r="P400" s="481"/>
      <c r="Q400" s="481"/>
      <c r="R400" s="481"/>
      <c r="S400" s="481"/>
      <c r="T400" s="481"/>
      <c r="U400" s="481"/>
      <c r="V400" s="481"/>
      <c r="W400" s="481"/>
      <c r="X400" s="481"/>
      <c r="Y400" s="481"/>
      <c r="Z400" s="481"/>
      <c r="AA400" s="481"/>
      <c r="AB400" s="481"/>
      <c r="AC400" s="481"/>
      <c r="AD400" s="481"/>
      <c r="AE400" s="481"/>
      <c r="AF400" s="482"/>
    </row>
    <row r="401" spans="1:32">
      <c r="A401" s="5"/>
      <c r="B401" s="5"/>
      <c r="C401" s="6"/>
      <c r="D401" s="6"/>
      <c r="E401" s="6"/>
      <c r="F401" s="6"/>
      <c r="G401" s="6"/>
      <c r="H401" s="5"/>
      <c r="I401" s="5"/>
      <c r="J401" s="6"/>
      <c r="K401" s="6"/>
      <c r="L401" s="6"/>
      <c r="M401" s="6"/>
      <c r="N401" s="6"/>
      <c r="O401" s="5"/>
      <c r="P401" s="5"/>
      <c r="Q401" s="6"/>
      <c r="R401" s="6"/>
      <c r="S401" s="6"/>
      <c r="T401" s="4"/>
      <c r="U401" s="6"/>
      <c r="V401" s="6"/>
      <c r="W401" s="438" t="str">
        <f>IF(データ!$M$103=0," ",データ!$M$103)</f>
        <v xml:space="preserve"> </v>
      </c>
      <c r="X401" s="438"/>
      <c r="Y401" s="438"/>
      <c r="Z401" s="438"/>
      <c r="AA401" s="438"/>
      <c r="AB401" s="438"/>
      <c r="AC401" s="438"/>
      <c r="AD401" s="438"/>
      <c r="AE401" s="438"/>
      <c r="AF401" s="438"/>
    </row>
    <row r="402" spans="1:32">
      <c r="A402" s="439"/>
      <c r="B402" s="439"/>
      <c r="C402" s="439"/>
      <c r="D402" s="439"/>
      <c r="E402" s="439"/>
      <c r="F402" s="439"/>
      <c r="G402" s="439"/>
      <c r="H402" s="439"/>
      <c r="I402" s="439"/>
      <c r="J402" s="439"/>
      <c r="K402" s="6"/>
      <c r="L402" s="6"/>
      <c r="M402" s="6"/>
      <c r="N402" s="6"/>
      <c r="O402" s="5"/>
      <c r="P402" s="5"/>
      <c r="Q402" s="6"/>
      <c r="R402" s="6"/>
      <c r="S402" s="6"/>
      <c r="T402" s="4"/>
      <c r="U402" s="7"/>
      <c r="V402" s="7"/>
      <c r="W402" s="440" t="str">
        <f>IF(データ!$M$104=0," ",データ!$M$104)</f>
        <v xml:space="preserve"> </v>
      </c>
      <c r="X402" s="440"/>
      <c r="Y402" s="440"/>
      <c r="Z402" s="440"/>
      <c r="AA402" s="440"/>
      <c r="AB402" s="440"/>
      <c r="AC402" s="440"/>
      <c r="AD402" s="440"/>
      <c r="AE402" s="440"/>
      <c r="AF402" s="440"/>
    </row>
    <row r="403" spans="1:32">
      <c r="A403" s="450" t="str">
        <f>IF(データ!AA98=0," ",ASC(データ!AA98))</f>
        <v xml:space="preserve"> </v>
      </c>
      <c r="B403" s="450"/>
      <c r="C403" s="450"/>
      <c r="D403" s="450"/>
      <c r="E403" s="450"/>
      <c r="F403" s="450"/>
      <c r="G403" s="450"/>
      <c r="H403" s="450"/>
      <c r="I403" s="450"/>
      <c r="J403" s="450"/>
      <c r="K403" s="6"/>
      <c r="L403" s="6"/>
      <c r="M403" s="6"/>
      <c r="N403" s="6"/>
      <c r="O403" s="6"/>
      <c r="P403" s="6"/>
      <c r="Q403" s="6"/>
      <c r="R403" s="6"/>
      <c r="S403" s="6"/>
      <c r="T403" s="6"/>
      <c r="U403" s="6"/>
      <c r="V403" s="6"/>
      <c r="W403" s="6"/>
      <c r="X403" s="6"/>
      <c r="Y403" s="6"/>
      <c r="Z403" s="6"/>
      <c r="AA403" s="6"/>
      <c r="AB403" s="6"/>
      <c r="AC403" s="5"/>
      <c r="AD403" s="6"/>
      <c r="AE403" s="6"/>
      <c r="AF403" s="5"/>
    </row>
    <row r="404" spans="1:32">
      <c r="A404" s="450"/>
      <c r="B404" s="450"/>
      <c r="C404" s="450"/>
      <c r="D404" s="450"/>
      <c r="E404" s="450"/>
      <c r="F404" s="450"/>
      <c r="G404" s="450"/>
      <c r="H404" s="450"/>
      <c r="I404" s="450"/>
      <c r="J404" s="450"/>
      <c r="K404" s="6"/>
      <c r="L404" s="6"/>
      <c r="M404" s="6"/>
      <c r="N404" s="6"/>
      <c r="O404" s="6"/>
      <c r="P404" s="6"/>
      <c r="Q404" s="6"/>
      <c r="R404" s="6"/>
      <c r="S404" s="6"/>
      <c r="T404" s="6"/>
      <c r="U404" s="6"/>
      <c r="V404" s="6"/>
      <c r="W404" s="6"/>
      <c r="X404" s="6"/>
      <c r="Y404" s="6"/>
      <c r="Z404" s="6"/>
      <c r="AA404" s="6"/>
      <c r="AB404" s="6"/>
      <c r="AC404" s="6"/>
      <c r="AD404" s="6"/>
      <c r="AE404" s="6"/>
      <c r="AF404" s="6"/>
    </row>
    <row r="405" spans="1:32">
      <c r="A405" s="450" t="str">
        <f>IF(データ!J98=0," ",ASC(データ!J98)&amp;" 様")</f>
        <v xml:space="preserve"> </v>
      </c>
      <c r="B405" s="450"/>
      <c r="C405" s="450"/>
      <c r="D405" s="450"/>
      <c r="E405" s="450"/>
      <c r="F405" s="450"/>
      <c r="G405" s="450"/>
      <c r="H405" s="450"/>
      <c r="I405" s="450"/>
      <c r="J405" s="450"/>
      <c r="K405" s="450"/>
      <c r="L405" s="450"/>
      <c r="M405" s="450"/>
      <c r="N405" s="4"/>
      <c r="O405" s="6"/>
      <c r="P405" s="6"/>
      <c r="Q405" s="6"/>
      <c r="R405" s="6"/>
      <c r="S405" s="6"/>
      <c r="T405" s="6"/>
      <c r="U405" s="6"/>
      <c r="V405" s="6"/>
      <c r="W405" s="6"/>
      <c r="X405" s="6"/>
      <c r="Y405" s="6"/>
      <c r="Z405" s="6"/>
      <c r="AA405" s="6"/>
      <c r="AB405" s="6"/>
      <c r="AC405" s="6"/>
      <c r="AD405" s="6"/>
      <c r="AE405" s="6"/>
      <c r="AF405" s="6"/>
    </row>
    <row r="406" spans="1:32">
      <c r="A406" s="450"/>
      <c r="B406" s="450"/>
      <c r="C406" s="450"/>
      <c r="D406" s="450"/>
      <c r="E406" s="450"/>
      <c r="F406" s="450"/>
      <c r="G406" s="450"/>
      <c r="H406" s="450"/>
      <c r="I406" s="450"/>
      <c r="J406" s="450"/>
      <c r="K406" s="450"/>
      <c r="L406" s="450"/>
      <c r="M406" s="450"/>
      <c r="N406" s="6"/>
      <c r="O406" s="6"/>
      <c r="P406" s="6"/>
      <c r="Q406" s="6"/>
      <c r="R406" s="6"/>
      <c r="S406" s="6"/>
      <c r="T406" s="6"/>
      <c r="U406" s="6"/>
      <c r="V406" s="6"/>
      <c r="W406" s="6"/>
      <c r="X406" s="6"/>
      <c r="Y406" s="6"/>
      <c r="Z406" s="6"/>
      <c r="AA406" s="6"/>
      <c r="AB406" s="6"/>
      <c r="AC406" s="6"/>
      <c r="AD406" s="6"/>
      <c r="AE406" s="6"/>
      <c r="AF406" s="6"/>
    </row>
    <row r="407" spans="1:32">
      <c r="A407" s="8"/>
      <c r="B407" s="6"/>
      <c r="C407" s="6"/>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row>
    <row r="408" spans="1:32">
      <c r="A408" s="8"/>
      <c r="B408" s="9"/>
      <c r="C408" s="9"/>
      <c r="D408" s="9"/>
      <c r="E408" s="9"/>
      <c r="F408" s="9"/>
      <c r="G408" s="9"/>
      <c r="H408" s="9"/>
      <c r="I408" s="9"/>
      <c r="J408" s="9"/>
      <c r="K408" s="9"/>
      <c r="L408" s="9"/>
      <c r="M408" s="9"/>
      <c r="N408" s="9"/>
      <c r="O408" s="9"/>
      <c r="P408" s="9"/>
      <c r="Q408" s="9"/>
      <c r="R408" s="9"/>
      <c r="S408" s="9"/>
      <c r="T408" s="59"/>
      <c r="U408" s="59"/>
      <c r="V408" s="59"/>
      <c r="W408" s="451" t="s">
        <v>352</v>
      </c>
      <c r="X408" s="451"/>
      <c r="Y408" s="451"/>
      <c r="Z408" s="451"/>
      <c r="AA408" s="451"/>
      <c r="AB408" s="451"/>
      <c r="AC408" s="451"/>
      <c r="AD408" s="451"/>
      <c r="AE408" s="451"/>
      <c r="AF408" s="451"/>
    </row>
    <row r="409" spans="1:32">
      <c r="A409" s="8"/>
      <c r="B409" s="6"/>
      <c r="C409" s="6"/>
      <c r="D409" s="6"/>
      <c r="E409" s="6"/>
      <c r="F409" s="6"/>
      <c r="G409" s="6"/>
      <c r="H409" s="6"/>
      <c r="I409" s="6"/>
      <c r="J409" s="6"/>
      <c r="K409" s="6"/>
      <c r="L409" s="6"/>
      <c r="M409" s="6"/>
      <c r="N409" s="6"/>
      <c r="O409" s="6"/>
      <c r="P409" s="6"/>
      <c r="Q409" s="6"/>
      <c r="R409" s="6"/>
      <c r="S409" s="6"/>
      <c r="T409" s="2"/>
      <c r="U409" s="2"/>
      <c r="V409" s="2"/>
      <c r="W409" s="437" t="str">
        <f>IF(データ!$M$23=0,"","("&amp;データ!$M$23&amp;")")</f>
        <v>(政策企画部　うんなん暮らし推進課　交通政策室)</v>
      </c>
      <c r="X409" s="437"/>
      <c r="Y409" s="437"/>
      <c r="Z409" s="437"/>
      <c r="AA409" s="437"/>
      <c r="AB409" s="437"/>
      <c r="AC409" s="437"/>
      <c r="AD409" s="437"/>
      <c r="AE409" s="437"/>
      <c r="AF409" s="437"/>
    </row>
    <row r="410" spans="1:32">
      <c r="A410" s="8"/>
      <c r="B410" s="6"/>
      <c r="C410" s="6"/>
      <c r="D410" s="6"/>
      <c r="E410" s="6"/>
      <c r="F410" s="6"/>
      <c r="G410" s="6"/>
      <c r="H410" s="6"/>
      <c r="I410" s="6"/>
      <c r="J410" s="6"/>
      <c r="K410" s="6"/>
      <c r="L410" s="6"/>
      <c r="M410" s="6"/>
      <c r="N410" s="6"/>
      <c r="O410" s="6"/>
      <c r="P410" s="6"/>
      <c r="Q410" s="6"/>
      <c r="R410" s="6"/>
      <c r="S410" s="6"/>
      <c r="T410" s="6"/>
      <c r="U410" s="6"/>
      <c r="V410" s="6"/>
      <c r="W410" s="6"/>
      <c r="X410" s="6"/>
      <c r="Y410" s="6"/>
      <c r="Z410" s="6"/>
      <c r="AA410" s="6"/>
      <c r="AB410" s="8"/>
      <c r="AC410" s="6"/>
      <c r="AD410" s="6"/>
      <c r="AE410" s="6"/>
      <c r="AF410" s="6"/>
    </row>
    <row r="411" spans="1:32" ht="13.5" customHeight="1">
      <c r="A411" s="447" t="str">
        <f>$A$11</f>
        <v>指名通知書</v>
      </c>
      <c r="B411" s="447"/>
      <c r="C411" s="447"/>
      <c r="D411" s="447"/>
      <c r="E411" s="447"/>
      <c r="F411" s="447"/>
      <c r="G411" s="447"/>
      <c r="H411" s="447"/>
      <c r="I411" s="447"/>
      <c r="J411" s="447"/>
      <c r="K411" s="447"/>
      <c r="L411" s="447"/>
      <c r="M411" s="447"/>
      <c r="N411" s="447"/>
      <c r="O411" s="447"/>
      <c r="P411" s="447"/>
      <c r="Q411" s="447"/>
      <c r="R411" s="447"/>
      <c r="S411" s="447"/>
      <c r="T411" s="447"/>
      <c r="U411" s="447"/>
      <c r="V411" s="447"/>
      <c r="W411" s="447"/>
      <c r="X411" s="447"/>
      <c r="Y411" s="447"/>
      <c r="Z411" s="447"/>
      <c r="AA411" s="447"/>
      <c r="AB411" s="447"/>
      <c r="AC411" s="447"/>
      <c r="AD411" s="447"/>
      <c r="AE411" s="447"/>
      <c r="AF411" s="447"/>
    </row>
    <row r="412" spans="1:32" ht="13.5" customHeight="1">
      <c r="A412" s="447"/>
      <c r="B412" s="447"/>
      <c r="C412" s="447"/>
      <c r="D412" s="447"/>
      <c r="E412" s="447"/>
      <c r="F412" s="447"/>
      <c r="G412" s="447"/>
      <c r="H412" s="447"/>
      <c r="I412" s="447"/>
      <c r="J412" s="447"/>
      <c r="K412" s="447"/>
      <c r="L412" s="447"/>
      <c r="M412" s="447"/>
      <c r="N412" s="447"/>
      <c r="O412" s="447"/>
      <c r="P412" s="447"/>
      <c r="Q412" s="447"/>
      <c r="R412" s="447"/>
      <c r="S412" s="447"/>
      <c r="T412" s="447"/>
      <c r="U412" s="447"/>
      <c r="V412" s="447"/>
      <c r="W412" s="447"/>
      <c r="X412" s="447"/>
      <c r="Y412" s="447"/>
      <c r="Z412" s="447"/>
      <c r="AA412" s="447"/>
      <c r="AB412" s="447"/>
      <c r="AC412" s="447"/>
      <c r="AD412" s="447"/>
      <c r="AE412" s="447"/>
      <c r="AF412" s="447"/>
    </row>
    <row r="413" spans="1:32">
      <c r="A413" s="448" t="s">
        <v>121</v>
      </c>
      <c r="B413" s="448"/>
      <c r="C413" s="448"/>
      <c r="D413" s="448"/>
      <c r="E413" s="448"/>
      <c r="F413" s="448"/>
      <c r="G413" s="448"/>
      <c r="H413" s="448"/>
      <c r="I413" s="448"/>
      <c r="J413" s="448"/>
      <c r="K413" s="448"/>
      <c r="L413" s="448"/>
      <c r="M413" s="448"/>
      <c r="N413" s="448"/>
      <c r="O413" s="448"/>
      <c r="P413" s="448"/>
      <c r="Q413" s="448"/>
      <c r="R413" s="448"/>
      <c r="S413" s="448"/>
      <c r="T413" s="448"/>
      <c r="U413" s="448"/>
      <c r="V413" s="448"/>
      <c r="W413" s="448"/>
      <c r="X413" s="448"/>
      <c r="Y413" s="448"/>
      <c r="Z413" s="448"/>
      <c r="AA413" s="448"/>
      <c r="AB413" s="448"/>
      <c r="AC413" s="448"/>
      <c r="AD413" s="448"/>
      <c r="AE413" s="448"/>
      <c r="AF413" s="448"/>
    </row>
    <row r="414" spans="1:32">
      <c r="A414" s="449"/>
      <c r="B414" s="449"/>
      <c r="C414" s="449"/>
      <c r="D414" s="449"/>
      <c r="E414" s="449"/>
      <c r="F414" s="449"/>
      <c r="G414" s="449"/>
      <c r="H414" s="449"/>
      <c r="I414" s="449"/>
      <c r="J414" s="449"/>
      <c r="K414" s="449"/>
      <c r="L414" s="449"/>
      <c r="M414" s="449"/>
      <c r="N414" s="449"/>
      <c r="O414" s="449"/>
      <c r="P414" s="449"/>
      <c r="Q414" s="449"/>
      <c r="R414" s="449"/>
      <c r="S414" s="449"/>
      <c r="T414" s="449"/>
      <c r="U414" s="449"/>
      <c r="V414" s="449"/>
      <c r="W414" s="449"/>
      <c r="X414" s="449"/>
      <c r="Y414" s="449"/>
      <c r="Z414" s="449"/>
      <c r="AA414" s="449"/>
      <c r="AB414" s="449"/>
      <c r="AC414" s="449"/>
      <c r="AD414" s="449"/>
      <c r="AE414" s="449"/>
      <c r="AF414" s="449"/>
    </row>
    <row r="415" spans="1:32">
      <c r="A415" s="436" t="s">
        <v>15</v>
      </c>
      <c r="B415" s="436"/>
      <c r="C415" s="436"/>
      <c r="D415" s="436"/>
      <c r="E415" s="436"/>
      <c r="F415" s="436"/>
      <c r="G415" s="436"/>
      <c r="H415" s="436"/>
      <c r="I415" s="288" t="str">
        <f>IF(データ!$M$25=0," ",データ!$M$25)</f>
        <v>雲南市民バス（２９人乗り４WD）更新事業</v>
      </c>
      <c r="J415" s="289"/>
      <c r="K415" s="289"/>
      <c r="L415" s="289"/>
      <c r="M415" s="289"/>
      <c r="N415" s="289"/>
      <c r="O415" s="289"/>
      <c r="P415" s="289"/>
      <c r="Q415" s="289"/>
      <c r="R415" s="289"/>
      <c r="S415" s="289"/>
      <c r="T415" s="289"/>
      <c r="U415" s="289"/>
      <c r="V415" s="289"/>
      <c r="W415" s="289"/>
      <c r="X415" s="289"/>
      <c r="Y415" s="289"/>
      <c r="Z415" s="289"/>
      <c r="AA415" s="289"/>
      <c r="AB415" s="289"/>
      <c r="AC415" s="289"/>
      <c r="AD415" s="289"/>
      <c r="AE415" s="289"/>
      <c r="AF415" s="290"/>
    </row>
    <row r="416" spans="1:32">
      <c r="A416" s="436" t="s">
        <v>129</v>
      </c>
      <c r="B416" s="436"/>
      <c r="C416" s="436"/>
      <c r="D416" s="436"/>
      <c r="E416" s="436"/>
      <c r="F416" s="436"/>
      <c r="G416" s="436"/>
      <c r="H416" s="436"/>
      <c r="I416" s="288" t="str">
        <f>IF(データ!$M$26=0," ",データ!$M$26)</f>
        <v>雲南市木次町里方</v>
      </c>
      <c r="J416" s="289"/>
      <c r="K416" s="289"/>
      <c r="L416" s="289"/>
      <c r="M416" s="289"/>
      <c r="N416" s="289"/>
      <c r="O416" s="289"/>
      <c r="P416" s="289"/>
      <c r="Q416" s="289"/>
      <c r="R416" s="289"/>
      <c r="S416" s="289"/>
      <c r="T416" s="289"/>
      <c r="U416" s="289"/>
      <c r="V416" s="289"/>
      <c r="W416" s="289"/>
      <c r="X416" s="289"/>
      <c r="Y416" s="289"/>
      <c r="Z416" s="289"/>
      <c r="AA416" s="289"/>
      <c r="AB416" s="289"/>
      <c r="AC416" s="289"/>
      <c r="AD416" s="289"/>
      <c r="AE416" s="289"/>
      <c r="AF416" s="290"/>
    </row>
    <row r="417" spans="1:32">
      <c r="A417" s="444" t="s">
        <v>84</v>
      </c>
      <c r="B417" s="445"/>
      <c r="C417" s="445"/>
      <c r="D417" s="445"/>
      <c r="E417" s="445"/>
      <c r="F417" s="445"/>
      <c r="G417" s="445"/>
      <c r="H417" s="446"/>
      <c r="I417" s="293">
        <f>IF(データ!$M$31=0," ",データ!$M$31)</f>
        <v>45429</v>
      </c>
      <c r="J417" s="292"/>
      <c r="K417" s="292"/>
      <c r="L417" s="292"/>
      <c r="M417" s="292"/>
      <c r="N417" s="292"/>
      <c r="O417" s="292"/>
      <c r="P417" s="292"/>
      <c r="Q417" s="42" t="str">
        <f>IF(S417="","","～")</f>
        <v>～</v>
      </c>
      <c r="R417" s="42"/>
      <c r="S417" s="292">
        <f>IF(データ!$M$32=0," ",データ!$M$32)</f>
        <v>45719</v>
      </c>
      <c r="T417" s="292"/>
      <c r="U417" s="292"/>
      <c r="V417" s="292"/>
      <c r="W417" s="292"/>
      <c r="X417" s="292"/>
      <c r="Y417" s="292"/>
      <c r="Z417" s="292"/>
      <c r="AA417" s="44"/>
      <c r="AB417" s="44"/>
      <c r="AC417" s="44"/>
      <c r="AD417" s="44"/>
      <c r="AE417" s="44"/>
      <c r="AF417" s="45"/>
    </row>
    <row r="418" spans="1:32">
      <c r="A418" s="436" t="s">
        <v>85</v>
      </c>
      <c r="B418" s="436"/>
      <c r="C418" s="436"/>
      <c r="D418" s="436"/>
      <c r="E418" s="436"/>
      <c r="F418" s="436" t="s">
        <v>86</v>
      </c>
      <c r="G418" s="436"/>
      <c r="H418" s="436"/>
      <c r="I418" s="441" t="str">
        <f>IF(データ!$M$35=0," ",データ!$M$35)</f>
        <v>令和6年5月8日（水）から令和6年5月16日（木）</v>
      </c>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3"/>
    </row>
    <row r="419" spans="1:32">
      <c r="A419" s="436"/>
      <c r="B419" s="436"/>
      <c r="C419" s="436"/>
      <c r="D419" s="436"/>
      <c r="E419" s="436"/>
      <c r="F419" s="436" t="s">
        <v>87</v>
      </c>
      <c r="G419" s="436"/>
      <c r="H419" s="436"/>
      <c r="I419" s="288" t="str">
        <f>IF(データ!$M$36=0," ",データ!$M$36)</f>
        <v>ホームページ</v>
      </c>
      <c r="J419" s="289"/>
      <c r="K419" s="289"/>
      <c r="L419" s="289"/>
      <c r="M419" s="289"/>
      <c r="N419" s="289"/>
      <c r="O419" s="289"/>
      <c r="P419" s="289"/>
      <c r="Q419" s="289"/>
      <c r="R419" s="289"/>
      <c r="S419" s="289"/>
      <c r="T419" s="289"/>
      <c r="U419" s="289"/>
      <c r="V419" s="289"/>
      <c r="W419" s="289"/>
      <c r="X419" s="289"/>
      <c r="Y419" s="289"/>
      <c r="Z419" s="289"/>
      <c r="AA419" s="289"/>
      <c r="AB419" s="289"/>
      <c r="AC419" s="289"/>
      <c r="AD419" s="289"/>
      <c r="AE419" s="289"/>
      <c r="AF419" s="290"/>
    </row>
    <row r="420" spans="1:32">
      <c r="A420" s="436" t="s">
        <v>88</v>
      </c>
      <c r="B420" s="436"/>
      <c r="C420" s="436"/>
      <c r="D420" s="436"/>
      <c r="E420" s="436"/>
      <c r="F420" s="436" t="s">
        <v>89</v>
      </c>
      <c r="G420" s="436"/>
      <c r="H420" s="436"/>
      <c r="I420" s="441" t="str">
        <f>IF(データ!$M$37=0," ",データ!$M$37)</f>
        <v>実施しない</v>
      </c>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3"/>
    </row>
    <row r="421" spans="1:32">
      <c r="A421" s="436"/>
      <c r="B421" s="436"/>
      <c r="C421" s="436"/>
      <c r="D421" s="436"/>
      <c r="E421" s="436"/>
      <c r="F421" s="436" t="s">
        <v>87</v>
      </c>
      <c r="G421" s="436"/>
      <c r="H421" s="436"/>
      <c r="I421" s="191" t="str">
        <f>IF(データ!$M$38=0," ",データ!$M$38)</f>
        <v>実施しない</v>
      </c>
      <c r="J421" s="191"/>
      <c r="K421" s="191"/>
      <c r="L421" s="191"/>
      <c r="M421" s="191"/>
      <c r="N421" s="191"/>
      <c r="O421" s="191"/>
      <c r="P421" s="191"/>
      <c r="Q421" s="191"/>
      <c r="R421" s="191"/>
      <c r="S421" s="191"/>
      <c r="T421" s="191"/>
      <c r="U421" s="191"/>
      <c r="V421" s="191"/>
      <c r="W421" s="191"/>
      <c r="X421" s="191"/>
      <c r="Y421" s="191"/>
      <c r="Z421" s="191"/>
      <c r="AA421" s="191"/>
      <c r="AB421" s="191"/>
      <c r="AC421" s="191"/>
      <c r="AD421" s="191"/>
      <c r="AE421" s="191"/>
      <c r="AF421" s="191"/>
    </row>
    <row r="422" spans="1:32">
      <c r="A422" s="436" t="s">
        <v>90</v>
      </c>
      <c r="B422" s="436"/>
      <c r="C422" s="436"/>
      <c r="D422" s="436"/>
      <c r="E422" s="436"/>
      <c r="F422" s="436"/>
      <c r="G422" s="436"/>
      <c r="H422" s="436"/>
      <c r="I422" s="191" t="str">
        <f>IF(データ!$M$39=0," ",データ!$M$39)</f>
        <v>入札書及び見積明細</v>
      </c>
      <c r="J422" s="191"/>
      <c r="K422" s="191"/>
      <c r="L422" s="191"/>
      <c r="M422" s="191"/>
      <c r="N422" s="191"/>
      <c r="O422" s="191"/>
      <c r="P422" s="191"/>
      <c r="Q422" s="191"/>
      <c r="R422" s="191"/>
      <c r="S422" s="191"/>
      <c r="T422" s="191"/>
      <c r="U422" s="191"/>
      <c r="V422" s="191"/>
      <c r="W422" s="191"/>
      <c r="X422" s="191"/>
      <c r="Y422" s="191"/>
      <c r="Z422" s="191"/>
      <c r="AA422" s="191"/>
      <c r="AB422" s="191"/>
      <c r="AC422" s="191"/>
      <c r="AD422" s="191"/>
      <c r="AE422" s="191"/>
      <c r="AF422" s="191"/>
    </row>
    <row r="423" spans="1:32">
      <c r="A423" s="436" t="s">
        <v>20</v>
      </c>
      <c r="B423" s="436"/>
      <c r="C423" s="436"/>
      <c r="D423" s="436"/>
      <c r="E423" s="436"/>
      <c r="F423" s="436"/>
      <c r="G423" s="436"/>
      <c r="H423" s="436"/>
      <c r="I423" s="191" t="str">
        <f>IF(データ!$M$40=0," ",データ!$M$40)</f>
        <v>実施しない</v>
      </c>
      <c r="J423" s="191"/>
      <c r="K423" s="191"/>
      <c r="L423" s="191"/>
      <c r="M423" s="191"/>
      <c r="N423" s="191"/>
      <c r="O423" s="191"/>
      <c r="P423" s="191"/>
      <c r="Q423" s="191"/>
      <c r="R423" s="191"/>
      <c r="S423" s="191"/>
      <c r="T423" s="191"/>
      <c r="U423" s="191"/>
      <c r="V423" s="191"/>
      <c r="W423" s="191"/>
      <c r="X423" s="191"/>
      <c r="Y423" s="191"/>
      <c r="Z423" s="191"/>
      <c r="AA423" s="191"/>
      <c r="AB423" s="191"/>
      <c r="AC423" s="191"/>
      <c r="AD423" s="191"/>
      <c r="AE423" s="191"/>
      <c r="AF423" s="191"/>
    </row>
    <row r="424" spans="1:32">
      <c r="A424" s="436" t="s">
        <v>91</v>
      </c>
      <c r="B424" s="436"/>
      <c r="C424" s="436"/>
      <c r="D424" s="436"/>
      <c r="E424" s="436"/>
      <c r="F424" s="436" t="s">
        <v>89</v>
      </c>
      <c r="G424" s="436"/>
      <c r="H424" s="436"/>
      <c r="I424" s="293">
        <f>IF(データ!$M$41=0," ",データ!$M$41)</f>
        <v>45429</v>
      </c>
      <c r="J424" s="292"/>
      <c r="K424" s="292"/>
      <c r="L424" s="292"/>
      <c r="M424" s="292"/>
      <c r="N424" s="292"/>
      <c r="O424" s="292"/>
      <c r="P424" s="292"/>
      <c r="Q424" s="367">
        <f>IF(データ!$M$42=0," ",データ!$M$42)</f>
        <v>0.6875</v>
      </c>
      <c r="R424" s="367"/>
      <c r="S424" s="367"/>
      <c r="T424" s="1"/>
      <c r="U424" s="345" t="str">
        <f>IF(データ!$M$33="随意契約","までに提出する","")</f>
        <v/>
      </c>
      <c r="V424" s="345"/>
      <c r="W424" s="345"/>
      <c r="X424" s="345"/>
      <c r="Y424" s="345"/>
      <c r="Z424" s="345"/>
      <c r="AA424" s="345"/>
      <c r="AB424" s="345"/>
      <c r="AC424" s="345"/>
      <c r="AD424" s="345"/>
      <c r="AE424" s="345"/>
      <c r="AF424" s="346"/>
    </row>
    <row r="425" spans="1:32">
      <c r="A425" s="436"/>
      <c r="B425" s="436"/>
      <c r="C425" s="436"/>
      <c r="D425" s="436"/>
      <c r="E425" s="436"/>
      <c r="F425" s="436" t="s">
        <v>87</v>
      </c>
      <c r="G425" s="436"/>
      <c r="H425" s="436"/>
      <c r="I425" s="191" t="str">
        <f>IF(データ!$M$43=0," ",データ!$M$43)</f>
        <v>雲南市役所2階204会議室</v>
      </c>
      <c r="J425" s="191"/>
      <c r="K425" s="191"/>
      <c r="L425" s="191"/>
      <c r="M425" s="191"/>
      <c r="N425" s="191"/>
      <c r="O425" s="191"/>
      <c r="P425" s="191"/>
      <c r="Q425" s="191"/>
      <c r="R425" s="191"/>
      <c r="S425" s="191"/>
      <c r="T425" s="191"/>
      <c r="U425" s="191"/>
      <c r="V425" s="191"/>
      <c r="W425" s="191"/>
      <c r="X425" s="191"/>
      <c r="Y425" s="191"/>
      <c r="Z425" s="191"/>
      <c r="AA425" s="191"/>
      <c r="AB425" s="191"/>
      <c r="AC425" s="191"/>
      <c r="AD425" s="191"/>
      <c r="AE425" s="191"/>
      <c r="AF425" s="191"/>
    </row>
    <row r="426" spans="1:32">
      <c r="A426" s="436"/>
      <c r="B426" s="436"/>
      <c r="C426" s="436"/>
      <c r="D426" s="436"/>
      <c r="E426" s="436"/>
      <c r="F426" s="436" t="s">
        <v>92</v>
      </c>
      <c r="G426" s="436"/>
      <c r="H426" s="436"/>
      <c r="I426" s="191" t="str">
        <f>IF(データ!$M$44=0," ",データ!$M$44)</f>
        <v>3回</v>
      </c>
      <c r="J426" s="191"/>
      <c r="K426" s="191"/>
      <c r="L426" s="191"/>
      <c r="M426" s="191"/>
      <c r="N426" s="191"/>
      <c r="O426" s="191"/>
      <c r="P426" s="191"/>
      <c r="Q426" s="191"/>
      <c r="R426" s="191"/>
      <c r="S426" s="191"/>
      <c r="T426" s="191"/>
      <c r="U426" s="191"/>
      <c r="V426" s="191"/>
      <c r="W426" s="191"/>
      <c r="X426" s="191"/>
      <c r="Y426" s="191"/>
      <c r="Z426" s="191"/>
      <c r="AA426" s="191"/>
      <c r="AB426" s="191"/>
      <c r="AC426" s="191"/>
      <c r="AD426" s="191"/>
      <c r="AE426" s="191"/>
      <c r="AF426" s="191"/>
    </row>
    <row r="427" spans="1:32">
      <c r="A427" s="436" t="s">
        <v>93</v>
      </c>
      <c r="B427" s="436"/>
      <c r="C427" s="436"/>
      <c r="D427" s="436"/>
      <c r="E427" s="436"/>
      <c r="F427" s="436" t="s">
        <v>89</v>
      </c>
      <c r="G427" s="436"/>
      <c r="H427" s="436"/>
      <c r="I427" s="293">
        <f>IF(データ!$M$45=0," ",データ!$M$45)</f>
        <v>45429</v>
      </c>
      <c r="J427" s="292"/>
      <c r="K427" s="292"/>
      <c r="L427" s="292"/>
      <c r="M427" s="292"/>
      <c r="N427" s="292"/>
      <c r="O427" s="292"/>
      <c r="P427" s="292"/>
      <c r="Q427" s="367">
        <f>IF(データ!$M$46=0," ",データ!$M$46)</f>
        <v>0.6875</v>
      </c>
      <c r="R427" s="367"/>
      <c r="S427" s="367"/>
      <c r="T427" s="1"/>
      <c r="U427" s="345" t="s">
        <v>267</v>
      </c>
      <c r="V427" s="345"/>
      <c r="W427" s="345"/>
      <c r="X427" s="345"/>
      <c r="Y427" s="345"/>
      <c r="Z427" s="345"/>
      <c r="AA427" s="345"/>
      <c r="AB427" s="345"/>
      <c r="AC427" s="345"/>
      <c r="AD427" s="345"/>
      <c r="AE427" s="345"/>
      <c r="AF427" s="346"/>
    </row>
    <row r="428" spans="1:32">
      <c r="A428" s="436"/>
      <c r="B428" s="436"/>
      <c r="C428" s="436"/>
      <c r="D428" s="436"/>
      <c r="E428" s="436"/>
      <c r="F428" s="436" t="s">
        <v>87</v>
      </c>
      <c r="G428" s="436"/>
      <c r="H428" s="436"/>
      <c r="I428" s="191" t="str">
        <f>IF(データ!$M$47=0," ",データ!$M$47)</f>
        <v>雲南市役所2階204会議室</v>
      </c>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row>
    <row r="429" spans="1:32">
      <c r="A429" s="436" t="s">
        <v>27</v>
      </c>
      <c r="B429" s="436"/>
      <c r="C429" s="436"/>
      <c r="D429" s="436"/>
      <c r="E429" s="436"/>
      <c r="F429" s="436"/>
      <c r="G429" s="436"/>
      <c r="H429" s="436"/>
      <c r="I429" s="311" t="str">
        <f>IF(データ!$M$63=0," ",データ!$M$63)</f>
        <v>設けない</v>
      </c>
      <c r="J429" s="311"/>
      <c r="K429" s="311"/>
      <c r="L429" s="311"/>
      <c r="M429" s="311"/>
      <c r="N429" s="311"/>
      <c r="O429" s="311"/>
      <c r="P429" s="311"/>
      <c r="Q429" s="311"/>
      <c r="R429" s="311"/>
      <c r="S429" s="311"/>
      <c r="T429" s="311"/>
      <c r="U429" s="311"/>
      <c r="V429" s="311"/>
      <c r="W429" s="311"/>
      <c r="X429" s="311"/>
      <c r="Y429" s="311"/>
      <c r="Z429" s="311"/>
      <c r="AA429" s="311"/>
      <c r="AB429" s="311"/>
      <c r="AC429" s="311"/>
      <c r="AD429" s="311"/>
      <c r="AE429" s="311"/>
      <c r="AF429" s="311"/>
    </row>
    <row r="430" spans="1:32">
      <c r="A430" s="436" t="s">
        <v>122</v>
      </c>
      <c r="B430" s="436"/>
      <c r="C430" s="436"/>
      <c r="D430" s="436"/>
      <c r="E430" s="436"/>
      <c r="F430" s="436"/>
      <c r="G430" s="436"/>
      <c r="H430" s="436"/>
      <c r="I43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430" s="483"/>
      <c r="K430" s="483"/>
      <c r="L430" s="483"/>
      <c r="M430" s="483"/>
      <c r="N430" s="483"/>
      <c r="O430" s="483"/>
      <c r="P430" s="483"/>
      <c r="Q430" s="483"/>
      <c r="R430" s="483"/>
      <c r="S430" s="483"/>
      <c r="T430" s="483"/>
      <c r="U430" s="483"/>
      <c r="V430" s="483"/>
      <c r="W430" s="483"/>
      <c r="X430" s="483"/>
      <c r="Y430" s="483"/>
      <c r="Z430" s="483"/>
      <c r="AA430" s="483"/>
      <c r="AB430" s="483"/>
      <c r="AC430" s="483"/>
      <c r="AD430" s="483"/>
      <c r="AE430" s="483"/>
      <c r="AF430" s="483"/>
    </row>
    <row r="431" spans="1:32">
      <c r="A431" s="436"/>
      <c r="B431" s="436"/>
      <c r="C431" s="436"/>
      <c r="D431" s="436"/>
      <c r="E431" s="436"/>
      <c r="F431" s="436"/>
      <c r="G431" s="436"/>
      <c r="H431" s="436"/>
      <c r="I431" s="483"/>
      <c r="J431" s="483"/>
      <c r="K431" s="483"/>
      <c r="L431" s="483"/>
      <c r="M431" s="483"/>
      <c r="N431" s="483"/>
      <c r="O431" s="483"/>
      <c r="P431" s="483"/>
      <c r="Q431" s="483"/>
      <c r="R431" s="483"/>
      <c r="S431" s="483"/>
      <c r="T431" s="483"/>
      <c r="U431" s="483"/>
      <c r="V431" s="483"/>
      <c r="W431" s="483"/>
      <c r="X431" s="483"/>
      <c r="Y431" s="483"/>
      <c r="Z431" s="483"/>
      <c r="AA431" s="483"/>
      <c r="AB431" s="483"/>
      <c r="AC431" s="483"/>
      <c r="AD431" s="483"/>
      <c r="AE431" s="483"/>
      <c r="AF431" s="483"/>
    </row>
    <row r="432" spans="1:32">
      <c r="A432" s="436"/>
      <c r="B432" s="436"/>
      <c r="C432" s="436"/>
      <c r="D432" s="436"/>
      <c r="E432" s="436"/>
      <c r="F432" s="436"/>
      <c r="G432" s="436"/>
      <c r="H432" s="436"/>
      <c r="I432" s="483"/>
      <c r="J432" s="483"/>
      <c r="K432" s="483"/>
      <c r="L432" s="483"/>
      <c r="M432" s="483"/>
      <c r="N432" s="483"/>
      <c r="O432" s="483"/>
      <c r="P432" s="483"/>
      <c r="Q432" s="483"/>
      <c r="R432" s="483"/>
      <c r="S432" s="483"/>
      <c r="T432" s="483"/>
      <c r="U432" s="483"/>
      <c r="V432" s="483"/>
      <c r="W432" s="483"/>
      <c r="X432" s="483"/>
      <c r="Y432" s="483"/>
      <c r="Z432" s="483"/>
      <c r="AA432" s="483"/>
      <c r="AB432" s="483"/>
      <c r="AC432" s="483"/>
      <c r="AD432" s="483"/>
      <c r="AE432" s="483"/>
      <c r="AF432" s="483"/>
    </row>
    <row r="433" spans="1:32">
      <c r="A433" s="436"/>
      <c r="B433" s="436"/>
      <c r="C433" s="436"/>
      <c r="D433" s="436"/>
      <c r="E433" s="436"/>
      <c r="F433" s="436"/>
      <c r="G433" s="436"/>
      <c r="H433" s="436"/>
      <c r="I433" s="483"/>
      <c r="J433" s="483"/>
      <c r="K433" s="483"/>
      <c r="L433" s="483"/>
      <c r="M433" s="483"/>
      <c r="N433" s="483"/>
      <c r="O433" s="483"/>
      <c r="P433" s="483"/>
      <c r="Q433" s="483"/>
      <c r="R433" s="483"/>
      <c r="S433" s="483"/>
      <c r="T433" s="483"/>
      <c r="U433" s="483"/>
      <c r="V433" s="483"/>
      <c r="W433" s="483"/>
      <c r="X433" s="483"/>
      <c r="Y433" s="483"/>
      <c r="Z433" s="483"/>
      <c r="AA433" s="483"/>
      <c r="AB433" s="483"/>
      <c r="AC433" s="483"/>
      <c r="AD433" s="483"/>
      <c r="AE433" s="483"/>
      <c r="AF433" s="483"/>
    </row>
    <row r="434" spans="1:32">
      <c r="A434" s="436"/>
      <c r="B434" s="436"/>
      <c r="C434" s="436"/>
      <c r="D434" s="436"/>
      <c r="E434" s="436"/>
      <c r="F434" s="436"/>
      <c r="G434" s="436"/>
      <c r="H434" s="436"/>
      <c r="I434" s="483"/>
      <c r="J434" s="483"/>
      <c r="K434" s="483"/>
      <c r="L434" s="483"/>
      <c r="M434" s="483"/>
      <c r="N434" s="483"/>
      <c r="O434" s="483"/>
      <c r="P434" s="483"/>
      <c r="Q434" s="483"/>
      <c r="R434" s="483"/>
      <c r="S434" s="483"/>
      <c r="T434" s="483"/>
      <c r="U434" s="483"/>
      <c r="V434" s="483"/>
      <c r="W434" s="483"/>
      <c r="X434" s="483"/>
      <c r="Y434" s="483"/>
      <c r="Z434" s="483"/>
      <c r="AA434" s="483"/>
      <c r="AB434" s="483"/>
      <c r="AC434" s="483"/>
      <c r="AD434" s="483"/>
      <c r="AE434" s="483"/>
      <c r="AF434" s="483"/>
    </row>
    <row r="435" spans="1:32">
      <c r="A435" s="436"/>
      <c r="B435" s="436"/>
      <c r="C435" s="436"/>
      <c r="D435" s="436"/>
      <c r="E435" s="436"/>
      <c r="F435" s="436"/>
      <c r="G435" s="436"/>
      <c r="H435" s="436"/>
      <c r="I435" s="483"/>
      <c r="J435" s="483"/>
      <c r="K435" s="483"/>
      <c r="L435" s="483"/>
      <c r="M435" s="483"/>
      <c r="N435" s="483"/>
      <c r="O435" s="483"/>
      <c r="P435" s="483"/>
      <c r="Q435" s="483"/>
      <c r="R435" s="483"/>
      <c r="S435" s="483"/>
      <c r="T435" s="483"/>
      <c r="U435" s="483"/>
      <c r="V435" s="483"/>
      <c r="W435" s="483"/>
      <c r="X435" s="483"/>
      <c r="Y435" s="483"/>
      <c r="Z435" s="483"/>
      <c r="AA435" s="483"/>
      <c r="AB435" s="483"/>
      <c r="AC435" s="483"/>
      <c r="AD435" s="483"/>
      <c r="AE435" s="483"/>
      <c r="AF435" s="483"/>
    </row>
    <row r="436" spans="1:32">
      <c r="A436" s="436"/>
      <c r="B436" s="436"/>
      <c r="C436" s="436"/>
      <c r="D436" s="436"/>
      <c r="E436" s="436"/>
      <c r="F436" s="436"/>
      <c r="G436" s="436"/>
      <c r="H436" s="436"/>
      <c r="I436" s="483"/>
      <c r="J436" s="483"/>
      <c r="K436" s="483"/>
      <c r="L436" s="483"/>
      <c r="M436" s="483"/>
      <c r="N436" s="483"/>
      <c r="O436" s="483"/>
      <c r="P436" s="483"/>
      <c r="Q436" s="483"/>
      <c r="R436" s="483"/>
      <c r="S436" s="483"/>
      <c r="T436" s="483"/>
      <c r="U436" s="483"/>
      <c r="V436" s="483"/>
      <c r="W436" s="483"/>
      <c r="X436" s="483"/>
      <c r="Y436" s="483"/>
      <c r="Z436" s="483"/>
      <c r="AA436" s="483"/>
      <c r="AB436" s="483"/>
      <c r="AC436" s="483"/>
      <c r="AD436" s="483"/>
      <c r="AE436" s="483"/>
      <c r="AF436" s="483"/>
    </row>
    <row r="437" spans="1:32">
      <c r="A437" s="436"/>
      <c r="B437" s="436"/>
      <c r="C437" s="436"/>
      <c r="D437" s="436"/>
      <c r="E437" s="436"/>
      <c r="F437" s="436"/>
      <c r="G437" s="436"/>
      <c r="H437" s="436"/>
      <c r="I437" s="483"/>
      <c r="J437" s="483"/>
      <c r="K437" s="483"/>
      <c r="L437" s="483"/>
      <c r="M437" s="483"/>
      <c r="N437" s="483"/>
      <c r="O437" s="483"/>
      <c r="P437" s="483"/>
      <c r="Q437" s="483"/>
      <c r="R437" s="483"/>
      <c r="S437" s="483"/>
      <c r="T437" s="483"/>
      <c r="U437" s="483"/>
      <c r="V437" s="483"/>
      <c r="W437" s="483"/>
      <c r="X437" s="483"/>
      <c r="Y437" s="483"/>
      <c r="Z437" s="483"/>
      <c r="AA437" s="483"/>
      <c r="AB437" s="483"/>
      <c r="AC437" s="483"/>
      <c r="AD437" s="483"/>
      <c r="AE437" s="483"/>
      <c r="AF437" s="483"/>
    </row>
    <row r="438" spans="1:32">
      <c r="A438" s="436"/>
      <c r="B438" s="436"/>
      <c r="C438" s="436"/>
      <c r="D438" s="436"/>
      <c r="E438" s="436"/>
      <c r="F438" s="436"/>
      <c r="G438" s="436"/>
      <c r="H438" s="436"/>
      <c r="I438" s="483"/>
      <c r="J438" s="483"/>
      <c r="K438" s="483"/>
      <c r="L438" s="483"/>
      <c r="M438" s="483"/>
      <c r="N438" s="483"/>
      <c r="O438" s="483"/>
      <c r="P438" s="483"/>
      <c r="Q438" s="483"/>
      <c r="R438" s="483"/>
      <c r="S438" s="483"/>
      <c r="T438" s="483"/>
      <c r="U438" s="483"/>
      <c r="V438" s="483"/>
      <c r="W438" s="483"/>
      <c r="X438" s="483"/>
      <c r="Y438" s="483"/>
      <c r="Z438" s="483"/>
      <c r="AA438" s="483"/>
      <c r="AB438" s="483"/>
      <c r="AC438" s="483"/>
      <c r="AD438" s="483"/>
      <c r="AE438" s="483"/>
      <c r="AF438" s="483"/>
    </row>
    <row r="439" spans="1:32">
      <c r="A439" s="436"/>
      <c r="B439" s="436"/>
      <c r="C439" s="436"/>
      <c r="D439" s="436"/>
      <c r="E439" s="436"/>
      <c r="F439" s="436"/>
      <c r="G439" s="436"/>
      <c r="H439" s="436"/>
      <c r="I439" s="483"/>
      <c r="J439" s="483"/>
      <c r="K439" s="483"/>
      <c r="L439" s="483"/>
      <c r="M439" s="483"/>
      <c r="N439" s="483"/>
      <c r="O439" s="483"/>
      <c r="P439" s="483"/>
      <c r="Q439" s="483"/>
      <c r="R439" s="483"/>
      <c r="S439" s="483"/>
      <c r="T439" s="483"/>
      <c r="U439" s="483"/>
      <c r="V439" s="483"/>
      <c r="W439" s="483"/>
      <c r="X439" s="483"/>
      <c r="Y439" s="483"/>
      <c r="Z439" s="483"/>
      <c r="AA439" s="483"/>
      <c r="AB439" s="483"/>
      <c r="AC439" s="483"/>
      <c r="AD439" s="483"/>
      <c r="AE439" s="483"/>
      <c r="AF439" s="483"/>
    </row>
    <row r="440" spans="1:32">
      <c r="A440" s="436"/>
      <c r="B440" s="436"/>
      <c r="C440" s="436"/>
      <c r="D440" s="436"/>
      <c r="E440" s="436"/>
      <c r="F440" s="436"/>
      <c r="G440" s="436"/>
      <c r="H440" s="436"/>
      <c r="I440" s="483"/>
      <c r="J440" s="483"/>
      <c r="K440" s="483"/>
      <c r="L440" s="483"/>
      <c r="M440" s="483"/>
      <c r="N440" s="483"/>
      <c r="O440" s="483"/>
      <c r="P440" s="483"/>
      <c r="Q440" s="483"/>
      <c r="R440" s="483"/>
      <c r="S440" s="483"/>
      <c r="T440" s="483"/>
      <c r="U440" s="483"/>
      <c r="V440" s="483"/>
      <c r="W440" s="483"/>
      <c r="X440" s="483"/>
      <c r="Y440" s="483"/>
      <c r="Z440" s="483"/>
      <c r="AA440" s="483"/>
      <c r="AB440" s="483"/>
      <c r="AC440" s="483"/>
      <c r="AD440" s="483"/>
      <c r="AE440" s="483"/>
      <c r="AF440" s="483"/>
    </row>
    <row r="441" spans="1:32">
      <c r="A441" s="436"/>
      <c r="B441" s="436"/>
      <c r="C441" s="436"/>
      <c r="D441" s="436"/>
      <c r="E441" s="436"/>
      <c r="F441" s="436"/>
      <c r="G441" s="436"/>
      <c r="H441" s="436"/>
      <c r="I441" s="483"/>
      <c r="J441" s="483"/>
      <c r="K441" s="483"/>
      <c r="L441" s="483"/>
      <c r="M441" s="483"/>
      <c r="N441" s="483"/>
      <c r="O441" s="483"/>
      <c r="P441" s="483"/>
      <c r="Q441" s="483"/>
      <c r="R441" s="483"/>
      <c r="S441" s="483"/>
      <c r="T441" s="483"/>
      <c r="U441" s="483"/>
      <c r="V441" s="483"/>
      <c r="W441" s="483"/>
      <c r="X441" s="483"/>
      <c r="Y441" s="483"/>
      <c r="Z441" s="483"/>
      <c r="AA441" s="483"/>
      <c r="AB441" s="483"/>
      <c r="AC441" s="483"/>
      <c r="AD441" s="483"/>
      <c r="AE441" s="483"/>
      <c r="AF441" s="483"/>
    </row>
    <row r="442" spans="1:32">
      <c r="A442" s="452" t="s">
        <v>123</v>
      </c>
      <c r="B442" s="453"/>
      <c r="C442" s="453"/>
      <c r="D442" s="453"/>
      <c r="E442" s="453"/>
      <c r="F442" s="453"/>
      <c r="G442" s="454"/>
      <c r="H442" s="455"/>
      <c r="I442" s="463" t="s">
        <v>130</v>
      </c>
      <c r="J442" s="464"/>
      <c r="K442" s="464"/>
      <c r="L442" s="464"/>
      <c r="M442" s="464"/>
      <c r="N442" s="464"/>
      <c r="O442" s="464"/>
      <c r="P442" s="464"/>
      <c r="Q442" s="464"/>
      <c r="R442" s="464"/>
      <c r="S442" s="464"/>
      <c r="T442" s="464"/>
      <c r="U442" s="464"/>
      <c r="V442" s="464"/>
      <c r="W442" s="464"/>
      <c r="X442" s="464"/>
      <c r="Y442" s="464"/>
      <c r="Z442" s="464"/>
      <c r="AA442" s="464"/>
      <c r="AB442" s="464"/>
      <c r="AC442" s="464"/>
      <c r="AD442" s="464"/>
      <c r="AE442" s="464"/>
      <c r="AF442" s="465"/>
    </row>
    <row r="443" spans="1:32">
      <c r="A443" s="456"/>
      <c r="B443" s="451"/>
      <c r="C443" s="451"/>
      <c r="D443" s="451"/>
      <c r="E443" s="451"/>
      <c r="F443" s="451"/>
      <c r="G443" s="457"/>
      <c r="H443" s="458"/>
      <c r="I443" s="466"/>
      <c r="J443" s="467"/>
      <c r="K443" s="467"/>
      <c r="L443" s="467"/>
      <c r="M443" s="467"/>
      <c r="N443" s="467"/>
      <c r="O443" s="467"/>
      <c r="P443" s="467"/>
      <c r="Q443" s="467"/>
      <c r="R443" s="467"/>
      <c r="S443" s="467"/>
      <c r="T443" s="467"/>
      <c r="U443" s="467"/>
      <c r="V443" s="467"/>
      <c r="W443" s="467"/>
      <c r="X443" s="467"/>
      <c r="Y443" s="467"/>
      <c r="Z443" s="467"/>
      <c r="AA443" s="467"/>
      <c r="AB443" s="467"/>
      <c r="AC443" s="467"/>
      <c r="AD443" s="467"/>
      <c r="AE443" s="467"/>
      <c r="AF443" s="468"/>
    </row>
    <row r="444" spans="1:32">
      <c r="A444" s="459"/>
      <c r="B444" s="460"/>
      <c r="C444" s="460"/>
      <c r="D444" s="460"/>
      <c r="E444" s="460"/>
      <c r="F444" s="460"/>
      <c r="G444" s="461"/>
      <c r="H444" s="462"/>
      <c r="I444" s="469"/>
      <c r="J444" s="470"/>
      <c r="K444" s="470"/>
      <c r="L444" s="470"/>
      <c r="M444" s="470"/>
      <c r="N444" s="470"/>
      <c r="O444" s="470"/>
      <c r="P444" s="470"/>
      <c r="Q444" s="470"/>
      <c r="R444" s="470"/>
      <c r="S444" s="470"/>
      <c r="T444" s="470"/>
      <c r="U444" s="470"/>
      <c r="V444" s="470"/>
      <c r="W444" s="470"/>
      <c r="X444" s="470"/>
      <c r="Y444" s="470"/>
      <c r="Z444" s="470"/>
      <c r="AA444" s="470"/>
      <c r="AB444" s="470"/>
      <c r="AC444" s="470"/>
      <c r="AD444" s="470"/>
      <c r="AE444" s="470"/>
      <c r="AF444" s="471"/>
    </row>
    <row r="445" spans="1:32">
      <c r="A445" s="452" t="s">
        <v>124</v>
      </c>
      <c r="B445" s="453"/>
      <c r="C445" s="453"/>
      <c r="D445" s="453"/>
      <c r="E445" s="453"/>
      <c r="F445" s="453"/>
      <c r="G445" s="453"/>
      <c r="H445" s="472"/>
      <c r="I445" s="475" t="str">
        <f>IF(データ!$M$108=0," ",データ!$M$108)</f>
        <v xml:space="preserve"> </v>
      </c>
      <c r="J445" s="476"/>
      <c r="K445" s="476"/>
      <c r="L445" s="476"/>
      <c r="M445" s="476"/>
      <c r="N445" s="476"/>
      <c r="O445" s="476"/>
      <c r="P445" s="476"/>
      <c r="Q445" s="476"/>
      <c r="R445" s="476"/>
      <c r="S445" s="476"/>
      <c r="T445" s="476"/>
      <c r="U445" s="476"/>
      <c r="V445" s="476"/>
      <c r="W445" s="476"/>
      <c r="X445" s="476"/>
      <c r="Y445" s="476"/>
      <c r="Z445" s="476"/>
      <c r="AA445" s="476"/>
      <c r="AB445" s="476"/>
      <c r="AC445" s="476"/>
      <c r="AD445" s="476"/>
      <c r="AE445" s="476"/>
      <c r="AF445" s="477"/>
    </row>
    <row r="446" spans="1:32">
      <c r="A446" s="456"/>
      <c r="B446" s="451"/>
      <c r="C446" s="451"/>
      <c r="D446" s="451"/>
      <c r="E446" s="451"/>
      <c r="F446" s="451"/>
      <c r="G446" s="451"/>
      <c r="H446" s="473"/>
      <c r="I446" s="478"/>
      <c r="J446" s="448"/>
      <c r="K446" s="448"/>
      <c r="L446" s="448"/>
      <c r="M446" s="448"/>
      <c r="N446" s="448"/>
      <c r="O446" s="448"/>
      <c r="P446" s="448"/>
      <c r="Q446" s="448"/>
      <c r="R446" s="448"/>
      <c r="S446" s="448"/>
      <c r="T446" s="448"/>
      <c r="U446" s="448"/>
      <c r="V446" s="448"/>
      <c r="W446" s="448"/>
      <c r="X446" s="448"/>
      <c r="Y446" s="448"/>
      <c r="Z446" s="448"/>
      <c r="AA446" s="448"/>
      <c r="AB446" s="448"/>
      <c r="AC446" s="448"/>
      <c r="AD446" s="448"/>
      <c r="AE446" s="448"/>
      <c r="AF446" s="479"/>
    </row>
    <row r="447" spans="1:32">
      <c r="A447" s="456"/>
      <c r="B447" s="451"/>
      <c r="C447" s="451"/>
      <c r="D447" s="451"/>
      <c r="E447" s="451"/>
      <c r="F447" s="451"/>
      <c r="G447" s="451"/>
      <c r="H447" s="473"/>
      <c r="I447" s="478"/>
      <c r="J447" s="448"/>
      <c r="K447" s="448"/>
      <c r="L447" s="448"/>
      <c r="M447" s="448"/>
      <c r="N447" s="448"/>
      <c r="O447" s="448"/>
      <c r="P447" s="448"/>
      <c r="Q447" s="448"/>
      <c r="R447" s="448"/>
      <c r="S447" s="448"/>
      <c r="T447" s="448"/>
      <c r="U447" s="448"/>
      <c r="V447" s="448"/>
      <c r="W447" s="448"/>
      <c r="X447" s="448"/>
      <c r="Y447" s="448"/>
      <c r="Z447" s="448"/>
      <c r="AA447" s="448"/>
      <c r="AB447" s="448"/>
      <c r="AC447" s="448"/>
      <c r="AD447" s="448"/>
      <c r="AE447" s="448"/>
      <c r="AF447" s="479"/>
    </row>
    <row r="448" spans="1:32">
      <c r="A448" s="456"/>
      <c r="B448" s="451"/>
      <c r="C448" s="451"/>
      <c r="D448" s="451"/>
      <c r="E448" s="451"/>
      <c r="F448" s="451"/>
      <c r="G448" s="451"/>
      <c r="H448" s="473"/>
      <c r="I448" s="478"/>
      <c r="J448" s="448"/>
      <c r="K448" s="448"/>
      <c r="L448" s="448"/>
      <c r="M448" s="448"/>
      <c r="N448" s="448"/>
      <c r="O448" s="448"/>
      <c r="P448" s="448"/>
      <c r="Q448" s="448"/>
      <c r="R448" s="448"/>
      <c r="S448" s="448"/>
      <c r="T448" s="448"/>
      <c r="U448" s="448"/>
      <c r="V448" s="448"/>
      <c r="W448" s="448"/>
      <c r="X448" s="448"/>
      <c r="Y448" s="448"/>
      <c r="Z448" s="448"/>
      <c r="AA448" s="448"/>
      <c r="AB448" s="448"/>
      <c r="AC448" s="448"/>
      <c r="AD448" s="448"/>
      <c r="AE448" s="448"/>
      <c r="AF448" s="479"/>
    </row>
    <row r="449" spans="1:32">
      <c r="A449" s="456"/>
      <c r="B449" s="451"/>
      <c r="C449" s="451"/>
      <c r="D449" s="451"/>
      <c r="E449" s="451"/>
      <c r="F449" s="451"/>
      <c r="G449" s="451"/>
      <c r="H449" s="473"/>
      <c r="I449" s="478"/>
      <c r="J449" s="448"/>
      <c r="K449" s="448"/>
      <c r="L449" s="448"/>
      <c r="M449" s="448"/>
      <c r="N449" s="448"/>
      <c r="O449" s="448"/>
      <c r="P449" s="448"/>
      <c r="Q449" s="448"/>
      <c r="R449" s="448"/>
      <c r="S449" s="448"/>
      <c r="T449" s="448"/>
      <c r="U449" s="448"/>
      <c r="V449" s="448"/>
      <c r="W449" s="448"/>
      <c r="X449" s="448"/>
      <c r="Y449" s="448"/>
      <c r="Z449" s="448"/>
      <c r="AA449" s="448"/>
      <c r="AB449" s="448"/>
      <c r="AC449" s="448"/>
      <c r="AD449" s="448"/>
      <c r="AE449" s="448"/>
      <c r="AF449" s="479"/>
    </row>
    <row r="450" spans="1:32">
      <c r="A450" s="459"/>
      <c r="B450" s="460"/>
      <c r="C450" s="460"/>
      <c r="D450" s="460"/>
      <c r="E450" s="460"/>
      <c r="F450" s="460"/>
      <c r="G450" s="460"/>
      <c r="H450" s="474"/>
      <c r="I450" s="480"/>
      <c r="J450" s="481"/>
      <c r="K450" s="481"/>
      <c r="L450" s="481"/>
      <c r="M450" s="481"/>
      <c r="N450" s="481"/>
      <c r="O450" s="481"/>
      <c r="P450" s="481"/>
      <c r="Q450" s="481"/>
      <c r="R450" s="481"/>
      <c r="S450" s="481"/>
      <c r="T450" s="481"/>
      <c r="U450" s="481"/>
      <c r="V450" s="481"/>
      <c r="W450" s="481"/>
      <c r="X450" s="481"/>
      <c r="Y450" s="481"/>
      <c r="Z450" s="481"/>
      <c r="AA450" s="481"/>
      <c r="AB450" s="481"/>
      <c r="AC450" s="481"/>
      <c r="AD450" s="481"/>
      <c r="AE450" s="481"/>
      <c r="AF450" s="482"/>
    </row>
    <row r="451" spans="1:32">
      <c r="A451" s="5"/>
      <c r="B451" s="5"/>
      <c r="C451" s="6"/>
      <c r="D451" s="6"/>
      <c r="E451" s="6"/>
      <c r="F451" s="6"/>
      <c r="G451" s="6"/>
      <c r="H451" s="5"/>
      <c r="I451" s="5"/>
      <c r="J451" s="6"/>
      <c r="K451" s="6"/>
      <c r="L451" s="6"/>
      <c r="M451" s="6"/>
      <c r="N451" s="6"/>
      <c r="O451" s="5"/>
      <c r="P451" s="5"/>
      <c r="Q451" s="6"/>
      <c r="R451" s="6"/>
      <c r="S451" s="6"/>
      <c r="T451" s="4"/>
      <c r="U451" s="6"/>
      <c r="V451" s="6"/>
      <c r="W451" s="438" t="str">
        <f>IF(データ!$M$103=0," ",データ!$M$103)</f>
        <v xml:space="preserve"> </v>
      </c>
      <c r="X451" s="438"/>
      <c r="Y451" s="438"/>
      <c r="Z451" s="438"/>
      <c r="AA451" s="438"/>
      <c r="AB451" s="438"/>
      <c r="AC451" s="438"/>
      <c r="AD451" s="438"/>
      <c r="AE451" s="438"/>
      <c r="AF451" s="438"/>
    </row>
    <row r="452" spans="1:32">
      <c r="A452" s="439"/>
      <c r="B452" s="439"/>
      <c r="C452" s="439"/>
      <c r="D452" s="439"/>
      <c r="E452" s="439"/>
      <c r="F452" s="439"/>
      <c r="G452" s="439"/>
      <c r="H452" s="439"/>
      <c r="I452" s="439"/>
      <c r="J452" s="439"/>
      <c r="K452" s="6"/>
      <c r="L452" s="6"/>
      <c r="M452" s="6"/>
      <c r="N452" s="6"/>
      <c r="O452" s="5"/>
      <c r="P452" s="5"/>
      <c r="Q452" s="6"/>
      <c r="R452" s="6"/>
      <c r="S452" s="6"/>
      <c r="T452" s="4"/>
      <c r="U452" s="6"/>
      <c r="V452" s="6"/>
      <c r="W452" s="440" t="str">
        <f>IF(データ!$M$104=0," ",データ!$M$104)</f>
        <v xml:space="preserve"> </v>
      </c>
      <c r="X452" s="440"/>
      <c r="Y452" s="440"/>
      <c r="Z452" s="440"/>
      <c r="AA452" s="440"/>
      <c r="AB452" s="440"/>
      <c r="AC452" s="440"/>
      <c r="AD452" s="440"/>
      <c r="AE452" s="440"/>
      <c r="AF452" s="440"/>
    </row>
    <row r="453" spans="1:32">
      <c r="A453" s="450" t="str">
        <f>IF(データ!AA99=0," ",ASC(データ!AA99))</f>
        <v xml:space="preserve"> </v>
      </c>
      <c r="B453" s="450"/>
      <c r="C453" s="450"/>
      <c r="D453" s="450"/>
      <c r="E453" s="450"/>
      <c r="F453" s="450"/>
      <c r="G453" s="450"/>
      <c r="H453" s="450"/>
      <c r="I453" s="450"/>
      <c r="J453" s="450"/>
      <c r="K453" s="6"/>
      <c r="L453" s="6"/>
      <c r="M453" s="6"/>
      <c r="N453" s="6"/>
      <c r="O453" s="6"/>
      <c r="P453" s="6"/>
      <c r="Q453" s="6"/>
      <c r="R453" s="6"/>
      <c r="S453" s="6"/>
      <c r="T453" s="6"/>
      <c r="U453" s="6"/>
      <c r="V453" s="6"/>
      <c r="W453" s="6"/>
      <c r="X453" s="6"/>
      <c r="Y453" s="6"/>
      <c r="Z453" s="6"/>
      <c r="AA453" s="6"/>
      <c r="AB453" s="6"/>
      <c r="AC453" s="5"/>
      <c r="AD453" s="6"/>
      <c r="AE453" s="6"/>
      <c r="AF453" s="5"/>
    </row>
    <row r="454" spans="1:32">
      <c r="A454" s="450"/>
      <c r="B454" s="450"/>
      <c r="C454" s="450"/>
      <c r="D454" s="450"/>
      <c r="E454" s="450"/>
      <c r="F454" s="450"/>
      <c r="G454" s="450"/>
      <c r="H454" s="450"/>
      <c r="I454" s="450"/>
      <c r="J454" s="450"/>
      <c r="K454" s="6"/>
      <c r="L454" s="6"/>
      <c r="M454" s="6"/>
      <c r="N454" s="6"/>
      <c r="O454" s="6"/>
      <c r="P454" s="6"/>
      <c r="Q454" s="6"/>
      <c r="R454" s="6"/>
      <c r="S454" s="6"/>
      <c r="T454" s="6"/>
      <c r="U454" s="6"/>
      <c r="V454" s="6"/>
      <c r="W454" s="6"/>
      <c r="X454" s="6"/>
      <c r="Y454" s="6"/>
      <c r="Z454" s="6"/>
      <c r="AA454" s="6"/>
      <c r="AB454" s="6"/>
      <c r="AC454" s="6"/>
      <c r="AD454" s="6"/>
      <c r="AE454" s="6"/>
      <c r="AF454" s="6"/>
    </row>
    <row r="455" spans="1:32">
      <c r="A455" s="450" t="str">
        <f>IF(データ!J99=0," ",ASC(データ!J99)&amp;" 様")</f>
        <v xml:space="preserve"> </v>
      </c>
      <c r="B455" s="450"/>
      <c r="C455" s="450"/>
      <c r="D455" s="450"/>
      <c r="E455" s="450"/>
      <c r="F455" s="450"/>
      <c r="G455" s="450"/>
      <c r="H455" s="450"/>
      <c r="I455" s="450"/>
      <c r="J455" s="450"/>
      <c r="K455" s="450"/>
      <c r="L455" s="450"/>
      <c r="M455" s="450"/>
      <c r="N455" s="4"/>
      <c r="O455" s="6"/>
      <c r="P455" s="6"/>
      <c r="Q455" s="6"/>
      <c r="R455" s="6"/>
      <c r="S455" s="6"/>
      <c r="T455" s="6"/>
      <c r="U455" s="6"/>
      <c r="V455" s="6"/>
      <c r="W455" s="6"/>
      <c r="X455" s="6"/>
      <c r="Y455" s="6"/>
      <c r="Z455" s="6"/>
      <c r="AA455" s="6"/>
      <c r="AB455" s="6"/>
      <c r="AC455" s="6"/>
      <c r="AD455" s="6"/>
      <c r="AE455" s="6"/>
      <c r="AF455" s="6"/>
    </row>
    <row r="456" spans="1:32">
      <c r="A456" s="450"/>
      <c r="B456" s="450"/>
      <c r="C456" s="450"/>
      <c r="D456" s="450"/>
      <c r="E456" s="450"/>
      <c r="F456" s="450"/>
      <c r="G456" s="450"/>
      <c r="H456" s="450"/>
      <c r="I456" s="450"/>
      <c r="J456" s="450"/>
      <c r="K456" s="450"/>
      <c r="L456" s="450"/>
      <c r="M456" s="450"/>
      <c r="N456" s="6"/>
      <c r="O456" s="6"/>
      <c r="P456" s="6"/>
      <c r="Q456" s="6"/>
      <c r="R456" s="6"/>
      <c r="S456" s="6"/>
      <c r="T456" s="6"/>
      <c r="U456" s="6"/>
      <c r="V456" s="6"/>
      <c r="W456" s="6"/>
      <c r="X456" s="6"/>
      <c r="Y456" s="6"/>
      <c r="Z456" s="6"/>
      <c r="AA456" s="6"/>
      <c r="AB456" s="6"/>
      <c r="AC456" s="6"/>
      <c r="AD456" s="6"/>
      <c r="AE456" s="6"/>
      <c r="AF456" s="6"/>
    </row>
    <row r="457" spans="1:32">
      <c r="A457" s="8"/>
      <c r="B457" s="6"/>
      <c r="C457" s="6"/>
      <c r="D457" s="6"/>
      <c r="E457" s="6"/>
      <c r="F457" s="6"/>
      <c r="G457" s="6"/>
      <c r="H457" s="6"/>
      <c r="I457" s="6"/>
      <c r="J457" s="6"/>
      <c r="K457" s="6"/>
      <c r="L457" s="6"/>
      <c r="M457" s="6"/>
      <c r="N457" s="6"/>
      <c r="O457" s="6"/>
      <c r="P457" s="6"/>
      <c r="Q457" s="6"/>
      <c r="R457" s="6"/>
      <c r="S457" s="6"/>
      <c r="T457" s="6"/>
      <c r="U457" s="6"/>
      <c r="V457" s="6"/>
      <c r="W457" s="6"/>
      <c r="X457" s="6"/>
      <c r="Y457" s="6"/>
      <c r="Z457" s="6"/>
      <c r="AA457" s="6"/>
      <c r="AB457" s="6"/>
      <c r="AC457" s="6"/>
      <c r="AD457" s="6"/>
      <c r="AE457" s="6"/>
      <c r="AF457" s="6"/>
    </row>
    <row r="458" spans="1:32">
      <c r="A458" s="8"/>
      <c r="B458" s="9"/>
      <c r="C458" s="9"/>
      <c r="D458" s="9"/>
      <c r="E458" s="9"/>
      <c r="F458" s="9"/>
      <c r="G458" s="9"/>
      <c r="H458" s="9"/>
      <c r="I458" s="9"/>
      <c r="J458" s="9"/>
      <c r="K458" s="9"/>
      <c r="L458" s="9"/>
      <c r="M458" s="9"/>
      <c r="N458" s="9"/>
      <c r="O458" s="9"/>
      <c r="P458" s="9"/>
      <c r="Q458" s="9"/>
      <c r="R458" s="9"/>
      <c r="S458" s="9"/>
      <c r="T458" s="59"/>
      <c r="U458" s="59"/>
      <c r="V458" s="59"/>
      <c r="W458" s="451" t="s">
        <v>352</v>
      </c>
      <c r="X458" s="451"/>
      <c r="Y458" s="451"/>
      <c r="Z458" s="451"/>
      <c r="AA458" s="451"/>
      <c r="AB458" s="451"/>
      <c r="AC458" s="451"/>
      <c r="AD458" s="451"/>
      <c r="AE458" s="451"/>
      <c r="AF458" s="451"/>
    </row>
    <row r="459" spans="1:32">
      <c r="A459" s="8"/>
      <c r="B459" s="6"/>
      <c r="C459" s="6"/>
      <c r="D459" s="6"/>
      <c r="E459" s="6"/>
      <c r="F459" s="6"/>
      <c r="G459" s="6"/>
      <c r="H459" s="6"/>
      <c r="I459" s="6"/>
      <c r="J459" s="6"/>
      <c r="K459" s="6"/>
      <c r="L459" s="6"/>
      <c r="M459" s="6"/>
      <c r="N459" s="6"/>
      <c r="O459" s="6"/>
      <c r="P459" s="6"/>
      <c r="Q459" s="6"/>
      <c r="R459" s="6"/>
      <c r="S459" s="6"/>
      <c r="T459" s="2"/>
      <c r="U459" s="2"/>
      <c r="V459" s="2"/>
      <c r="W459" s="437" t="str">
        <f>IF(データ!$M$23=0,"","("&amp;データ!$M$23&amp;")")</f>
        <v>(政策企画部　うんなん暮らし推進課　交通政策室)</v>
      </c>
      <c r="X459" s="437"/>
      <c r="Y459" s="437"/>
      <c r="Z459" s="437"/>
      <c r="AA459" s="437"/>
      <c r="AB459" s="437"/>
      <c r="AC459" s="437"/>
      <c r="AD459" s="437"/>
      <c r="AE459" s="437"/>
      <c r="AF459" s="437"/>
    </row>
    <row r="460" spans="1:32">
      <c r="A460" s="8"/>
      <c r="B460" s="6"/>
      <c r="C460" s="6"/>
      <c r="D460" s="6"/>
      <c r="E460" s="6"/>
      <c r="F460" s="6"/>
      <c r="G460" s="6"/>
      <c r="H460" s="6"/>
      <c r="I460" s="6"/>
      <c r="J460" s="6"/>
      <c r="K460" s="6"/>
      <c r="L460" s="6"/>
      <c r="M460" s="6"/>
      <c r="N460" s="6"/>
      <c r="O460" s="6"/>
      <c r="P460" s="6"/>
      <c r="Q460" s="6"/>
      <c r="R460" s="6"/>
      <c r="S460" s="6"/>
      <c r="T460" s="6"/>
      <c r="U460" s="6"/>
      <c r="V460" s="6"/>
      <c r="W460" s="6"/>
      <c r="X460" s="6"/>
      <c r="Y460" s="6"/>
      <c r="Z460" s="6"/>
      <c r="AA460" s="6"/>
      <c r="AB460" s="8"/>
      <c r="AC460" s="6"/>
      <c r="AD460" s="6"/>
      <c r="AE460" s="6"/>
      <c r="AF460" s="6"/>
    </row>
    <row r="461" spans="1:32" ht="13.5" customHeight="1">
      <c r="A461" s="447" t="str">
        <f>$A$11</f>
        <v>指名通知書</v>
      </c>
      <c r="B461" s="447"/>
      <c r="C461" s="447"/>
      <c r="D461" s="447"/>
      <c r="E461" s="447"/>
      <c r="F461" s="447"/>
      <c r="G461" s="447"/>
      <c r="H461" s="447"/>
      <c r="I461" s="447"/>
      <c r="J461" s="447"/>
      <c r="K461" s="447"/>
      <c r="L461" s="447"/>
      <c r="M461" s="447"/>
      <c r="N461" s="447"/>
      <c r="O461" s="447"/>
      <c r="P461" s="447"/>
      <c r="Q461" s="447"/>
      <c r="R461" s="447"/>
      <c r="S461" s="447"/>
      <c r="T461" s="447"/>
      <c r="U461" s="447"/>
      <c r="V461" s="447"/>
      <c r="W461" s="447"/>
      <c r="X461" s="447"/>
      <c r="Y461" s="447"/>
      <c r="Z461" s="447"/>
      <c r="AA461" s="447"/>
      <c r="AB461" s="447"/>
      <c r="AC461" s="447"/>
      <c r="AD461" s="447"/>
      <c r="AE461" s="447"/>
      <c r="AF461" s="447"/>
    </row>
    <row r="462" spans="1:32" ht="13.5" customHeight="1">
      <c r="A462" s="447"/>
      <c r="B462" s="447"/>
      <c r="C462" s="447"/>
      <c r="D462" s="447"/>
      <c r="E462" s="447"/>
      <c r="F462" s="447"/>
      <c r="G462" s="447"/>
      <c r="H462" s="447"/>
      <c r="I462" s="447"/>
      <c r="J462" s="447"/>
      <c r="K462" s="447"/>
      <c r="L462" s="447"/>
      <c r="M462" s="447"/>
      <c r="N462" s="447"/>
      <c r="O462" s="447"/>
      <c r="P462" s="447"/>
      <c r="Q462" s="447"/>
      <c r="R462" s="447"/>
      <c r="S462" s="447"/>
      <c r="T462" s="447"/>
      <c r="U462" s="447"/>
      <c r="V462" s="447"/>
      <c r="W462" s="447"/>
      <c r="X462" s="447"/>
      <c r="Y462" s="447"/>
      <c r="Z462" s="447"/>
      <c r="AA462" s="447"/>
      <c r="AB462" s="447"/>
      <c r="AC462" s="447"/>
      <c r="AD462" s="447"/>
      <c r="AE462" s="447"/>
      <c r="AF462" s="447"/>
    </row>
    <row r="463" spans="1:32">
      <c r="A463" s="448" t="s">
        <v>121</v>
      </c>
      <c r="B463" s="448"/>
      <c r="C463" s="448"/>
      <c r="D463" s="448"/>
      <c r="E463" s="448"/>
      <c r="F463" s="448"/>
      <c r="G463" s="448"/>
      <c r="H463" s="448"/>
      <c r="I463" s="448"/>
      <c r="J463" s="448"/>
      <c r="K463" s="448"/>
      <c r="L463" s="448"/>
      <c r="M463" s="448"/>
      <c r="N463" s="448"/>
      <c r="O463" s="448"/>
      <c r="P463" s="448"/>
      <c r="Q463" s="448"/>
      <c r="R463" s="448"/>
      <c r="S463" s="448"/>
      <c r="T463" s="448"/>
      <c r="U463" s="448"/>
      <c r="V463" s="448"/>
      <c r="W463" s="448"/>
      <c r="X463" s="448"/>
      <c r="Y463" s="448"/>
      <c r="Z463" s="448"/>
      <c r="AA463" s="448"/>
      <c r="AB463" s="448"/>
      <c r="AC463" s="448"/>
      <c r="AD463" s="448"/>
      <c r="AE463" s="448"/>
      <c r="AF463" s="448"/>
    </row>
    <row r="464" spans="1:32">
      <c r="A464" s="449"/>
      <c r="B464" s="449"/>
      <c r="C464" s="449"/>
      <c r="D464" s="449"/>
      <c r="E464" s="449"/>
      <c r="F464" s="449"/>
      <c r="G464" s="449"/>
      <c r="H464" s="449"/>
      <c r="I464" s="449"/>
      <c r="J464" s="449"/>
      <c r="K464" s="449"/>
      <c r="L464" s="449"/>
      <c r="M464" s="449"/>
      <c r="N464" s="449"/>
      <c r="O464" s="449"/>
      <c r="P464" s="449"/>
      <c r="Q464" s="449"/>
      <c r="R464" s="449"/>
      <c r="S464" s="449"/>
      <c r="T464" s="449"/>
      <c r="U464" s="449"/>
      <c r="V464" s="449"/>
      <c r="W464" s="449"/>
      <c r="X464" s="449"/>
      <c r="Y464" s="449"/>
      <c r="Z464" s="449"/>
      <c r="AA464" s="449"/>
      <c r="AB464" s="449"/>
      <c r="AC464" s="449"/>
      <c r="AD464" s="449"/>
      <c r="AE464" s="449"/>
      <c r="AF464" s="449"/>
    </row>
    <row r="465" spans="1:32">
      <c r="A465" s="436" t="s">
        <v>15</v>
      </c>
      <c r="B465" s="436"/>
      <c r="C465" s="436"/>
      <c r="D465" s="436"/>
      <c r="E465" s="436"/>
      <c r="F465" s="436"/>
      <c r="G465" s="436"/>
      <c r="H465" s="436"/>
      <c r="I465" s="288" t="str">
        <f>IF(データ!$M$25=0," ",データ!$M$25)</f>
        <v>雲南市民バス（２９人乗り４WD）更新事業</v>
      </c>
      <c r="J465" s="289"/>
      <c r="K465" s="289"/>
      <c r="L465" s="289"/>
      <c r="M465" s="289"/>
      <c r="N465" s="289"/>
      <c r="O465" s="289"/>
      <c r="P465" s="289"/>
      <c r="Q465" s="289"/>
      <c r="R465" s="289"/>
      <c r="S465" s="289"/>
      <c r="T465" s="289"/>
      <c r="U465" s="289"/>
      <c r="V465" s="289"/>
      <c r="W465" s="289"/>
      <c r="X465" s="289"/>
      <c r="Y465" s="289"/>
      <c r="Z465" s="289"/>
      <c r="AA465" s="289"/>
      <c r="AB465" s="289"/>
      <c r="AC465" s="289"/>
      <c r="AD465" s="289"/>
      <c r="AE465" s="289"/>
      <c r="AF465" s="290"/>
    </row>
    <row r="466" spans="1:32">
      <c r="A466" s="436" t="s">
        <v>129</v>
      </c>
      <c r="B466" s="436"/>
      <c r="C466" s="436"/>
      <c r="D466" s="436"/>
      <c r="E466" s="436"/>
      <c r="F466" s="436"/>
      <c r="G466" s="436"/>
      <c r="H466" s="436"/>
      <c r="I466" s="288" t="str">
        <f>IF(データ!$M$26=0," ",データ!$M$26)</f>
        <v>雲南市木次町里方</v>
      </c>
      <c r="J466" s="289"/>
      <c r="K466" s="289"/>
      <c r="L466" s="289"/>
      <c r="M466" s="289"/>
      <c r="N466" s="289"/>
      <c r="O466" s="289"/>
      <c r="P466" s="289"/>
      <c r="Q466" s="289"/>
      <c r="R466" s="289"/>
      <c r="S466" s="289"/>
      <c r="T466" s="289"/>
      <c r="U466" s="289"/>
      <c r="V466" s="289"/>
      <c r="W466" s="289"/>
      <c r="X466" s="289"/>
      <c r="Y466" s="289"/>
      <c r="Z466" s="289"/>
      <c r="AA466" s="289"/>
      <c r="AB466" s="289"/>
      <c r="AC466" s="289"/>
      <c r="AD466" s="289"/>
      <c r="AE466" s="289"/>
      <c r="AF466" s="290"/>
    </row>
    <row r="467" spans="1:32">
      <c r="A467" s="444" t="s">
        <v>84</v>
      </c>
      <c r="B467" s="445"/>
      <c r="C467" s="445"/>
      <c r="D467" s="445"/>
      <c r="E467" s="445"/>
      <c r="F467" s="445"/>
      <c r="G467" s="445"/>
      <c r="H467" s="446"/>
      <c r="I467" s="293">
        <f>IF(データ!$M$31=0," ",データ!$M$31)</f>
        <v>45429</v>
      </c>
      <c r="J467" s="292"/>
      <c r="K467" s="292"/>
      <c r="L467" s="292"/>
      <c r="M467" s="292"/>
      <c r="N467" s="292"/>
      <c r="O467" s="292"/>
      <c r="P467" s="292"/>
      <c r="Q467" s="42" t="str">
        <f>IF(S467="","","～")</f>
        <v>～</v>
      </c>
      <c r="R467" s="42"/>
      <c r="S467" s="292">
        <f>IF(データ!$M$32=0," ",データ!$M$32)</f>
        <v>45719</v>
      </c>
      <c r="T467" s="292"/>
      <c r="U467" s="292"/>
      <c r="V467" s="292"/>
      <c r="W467" s="292"/>
      <c r="X467" s="292"/>
      <c r="Y467" s="292"/>
      <c r="Z467" s="292"/>
      <c r="AA467" s="44"/>
      <c r="AB467" s="44"/>
      <c r="AC467" s="44"/>
      <c r="AD467" s="44"/>
      <c r="AE467" s="44"/>
      <c r="AF467" s="45"/>
    </row>
    <row r="468" spans="1:32">
      <c r="A468" s="436" t="s">
        <v>85</v>
      </c>
      <c r="B468" s="436"/>
      <c r="C468" s="436"/>
      <c r="D468" s="436"/>
      <c r="E468" s="436"/>
      <c r="F468" s="436" t="s">
        <v>86</v>
      </c>
      <c r="G468" s="436"/>
      <c r="H468" s="436"/>
      <c r="I468" s="441" t="str">
        <f>IF(データ!$M$35=0," ",データ!$M$35)</f>
        <v>令和6年5月8日（水）から令和6年5月16日（木）</v>
      </c>
      <c r="J468" s="442"/>
      <c r="K468" s="442"/>
      <c r="L468" s="442"/>
      <c r="M468" s="442"/>
      <c r="N468" s="442"/>
      <c r="O468" s="442"/>
      <c r="P468" s="442"/>
      <c r="Q468" s="442"/>
      <c r="R468" s="442"/>
      <c r="S468" s="442"/>
      <c r="T468" s="442"/>
      <c r="U468" s="442"/>
      <c r="V468" s="442"/>
      <c r="W468" s="442"/>
      <c r="X468" s="442"/>
      <c r="Y468" s="442"/>
      <c r="Z468" s="442"/>
      <c r="AA468" s="442"/>
      <c r="AB468" s="442"/>
      <c r="AC468" s="442"/>
      <c r="AD468" s="442"/>
      <c r="AE468" s="442"/>
      <c r="AF468" s="443"/>
    </row>
    <row r="469" spans="1:32">
      <c r="A469" s="436"/>
      <c r="B469" s="436"/>
      <c r="C469" s="436"/>
      <c r="D469" s="436"/>
      <c r="E469" s="436"/>
      <c r="F469" s="436" t="s">
        <v>87</v>
      </c>
      <c r="G469" s="436"/>
      <c r="H469" s="436"/>
      <c r="I469" s="288" t="str">
        <f>IF(データ!$M$36=0," ",データ!$M$36)</f>
        <v>ホームページ</v>
      </c>
      <c r="J469" s="289"/>
      <c r="K469" s="289"/>
      <c r="L469" s="289"/>
      <c r="M469" s="289"/>
      <c r="N469" s="289"/>
      <c r="O469" s="289"/>
      <c r="P469" s="289"/>
      <c r="Q469" s="289"/>
      <c r="R469" s="289"/>
      <c r="S469" s="289"/>
      <c r="T469" s="289"/>
      <c r="U469" s="289"/>
      <c r="V469" s="289"/>
      <c r="W469" s="289"/>
      <c r="X469" s="289"/>
      <c r="Y469" s="289"/>
      <c r="Z469" s="289"/>
      <c r="AA469" s="289"/>
      <c r="AB469" s="289"/>
      <c r="AC469" s="289"/>
      <c r="AD469" s="289"/>
      <c r="AE469" s="289"/>
      <c r="AF469" s="290"/>
    </row>
    <row r="470" spans="1:32">
      <c r="A470" s="436" t="s">
        <v>88</v>
      </c>
      <c r="B470" s="436"/>
      <c r="C470" s="436"/>
      <c r="D470" s="436"/>
      <c r="E470" s="436"/>
      <c r="F470" s="436" t="s">
        <v>89</v>
      </c>
      <c r="G470" s="436"/>
      <c r="H470" s="436"/>
      <c r="I470" s="441" t="str">
        <f>IF(データ!$M$37=0," ",データ!$M$37)</f>
        <v>実施しない</v>
      </c>
      <c r="J470" s="442"/>
      <c r="K470" s="442"/>
      <c r="L470" s="442"/>
      <c r="M470" s="442"/>
      <c r="N470" s="442"/>
      <c r="O470" s="442"/>
      <c r="P470" s="442"/>
      <c r="Q470" s="442"/>
      <c r="R470" s="442"/>
      <c r="S470" s="442"/>
      <c r="T470" s="442"/>
      <c r="U470" s="442"/>
      <c r="V470" s="442"/>
      <c r="W470" s="442"/>
      <c r="X470" s="442"/>
      <c r="Y470" s="442"/>
      <c r="Z470" s="442"/>
      <c r="AA470" s="442"/>
      <c r="AB470" s="442"/>
      <c r="AC470" s="442"/>
      <c r="AD470" s="442"/>
      <c r="AE470" s="442"/>
      <c r="AF470" s="443"/>
    </row>
    <row r="471" spans="1:32">
      <c r="A471" s="436"/>
      <c r="B471" s="436"/>
      <c r="C471" s="436"/>
      <c r="D471" s="436"/>
      <c r="E471" s="436"/>
      <c r="F471" s="436" t="s">
        <v>87</v>
      </c>
      <c r="G471" s="436"/>
      <c r="H471" s="436"/>
      <c r="I471" s="191" t="str">
        <f>IF(データ!$M$38=0," ",データ!$M$38)</f>
        <v>実施しない</v>
      </c>
      <c r="J471" s="191"/>
      <c r="K471" s="191"/>
      <c r="L471" s="191"/>
      <c r="M471" s="191"/>
      <c r="N471" s="191"/>
      <c r="O471" s="191"/>
      <c r="P471" s="191"/>
      <c r="Q471" s="191"/>
      <c r="R471" s="191"/>
      <c r="S471" s="191"/>
      <c r="T471" s="191"/>
      <c r="U471" s="191"/>
      <c r="V471" s="191"/>
      <c r="W471" s="191"/>
      <c r="X471" s="191"/>
      <c r="Y471" s="191"/>
      <c r="Z471" s="191"/>
      <c r="AA471" s="191"/>
      <c r="AB471" s="191"/>
      <c r="AC471" s="191"/>
      <c r="AD471" s="191"/>
      <c r="AE471" s="191"/>
      <c r="AF471" s="191"/>
    </row>
    <row r="472" spans="1:32">
      <c r="A472" s="436" t="s">
        <v>90</v>
      </c>
      <c r="B472" s="436"/>
      <c r="C472" s="436"/>
      <c r="D472" s="436"/>
      <c r="E472" s="436"/>
      <c r="F472" s="436"/>
      <c r="G472" s="436"/>
      <c r="H472" s="436"/>
      <c r="I472" s="191" t="str">
        <f>IF(データ!$M$39=0," ",データ!$M$39)</f>
        <v>入札書及び見積明細</v>
      </c>
      <c r="J472" s="191"/>
      <c r="K472" s="191"/>
      <c r="L472" s="191"/>
      <c r="M472" s="191"/>
      <c r="N472" s="191"/>
      <c r="O472" s="191"/>
      <c r="P472" s="191"/>
      <c r="Q472" s="191"/>
      <c r="R472" s="191"/>
      <c r="S472" s="191"/>
      <c r="T472" s="191"/>
      <c r="U472" s="191"/>
      <c r="V472" s="191"/>
      <c r="W472" s="191"/>
      <c r="X472" s="191"/>
      <c r="Y472" s="191"/>
      <c r="Z472" s="191"/>
      <c r="AA472" s="191"/>
      <c r="AB472" s="191"/>
      <c r="AC472" s="191"/>
      <c r="AD472" s="191"/>
      <c r="AE472" s="191"/>
      <c r="AF472" s="191"/>
    </row>
    <row r="473" spans="1:32">
      <c r="A473" s="436" t="s">
        <v>20</v>
      </c>
      <c r="B473" s="436"/>
      <c r="C473" s="436"/>
      <c r="D473" s="436"/>
      <c r="E473" s="436"/>
      <c r="F473" s="436"/>
      <c r="G473" s="436"/>
      <c r="H473" s="436"/>
      <c r="I473" s="191" t="str">
        <f>IF(データ!$M$40=0," ",データ!$M$40)</f>
        <v>実施しない</v>
      </c>
      <c r="J473" s="191"/>
      <c r="K473" s="191"/>
      <c r="L473" s="191"/>
      <c r="M473" s="191"/>
      <c r="N473" s="191"/>
      <c r="O473" s="191"/>
      <c r="P473" s="191"/>
      <c r="Q473" s="191"/>
      <c r="R473" s="191"/>
      <c r="S473" s="191"/>
      <c r="T473" s="191"/>
      <c r="U473" s="191"/>
      <c r="V473" s="191"/>
      <c r="W473" s="191"/>
      <c r="X473" s="191"/>
      <c r="Y473" s="191"/>
      <c r="Z473" s="191"/>
      <c r="AA473" s="191"/>
      <c r="AB473" s="191"/>
      <c r="AC473" s="191"/>
      <c r="AD473" s="191"/>
      <c r="AE473" s="191"/>
      <c r="AF473" s="191"/>
    </row>
    <row r="474" spans="1:32">
      <c r="A474" s="436" t="s">
        <v>91</v>
      </c>
      <c r="B474" s="436"/>
      <c r="C474" s="436"/>
      <c r="D474" s="436"/>
      <c r="E474" s="436"/>
      <c r="F474" s="436" t="s">
        <v>89</v>
      </c>
      <c r="G474" s="436"/>
      <c r="H474" s="436"/>
      <c r="I474" s="293">
        <f>IF(データ!$M$41=0," ",データ!$M$41)</f>
        <v>45429</v>
      </c>
      <c r="J474" s="292"/>
      <c r="K474" s="292"/>
      <c r="L474" s="292"/>
      <c r="M474" s="292"/>
      <c r="N474" s="292"/>
      <c r="O474" s="292"/>
      <c r="P474" s="292"/>
      <c r="Q474" s="367">
        <f>IF(データ!$M$42=0," ",データ!$M$42)</f>
        <v>0.6875</v>
      </c>
      <c r="R474" s="367"/>
      <c r="S474" s="367"/>
      <c r="T474" s="1"/>
      <c r="U474" s="345" t="str">
        <f>IF(データ!$M$33="随意契約","までに提出する","")</f>
        <v/>
      </c>
      <c r="V474" s="345"/>
      <c r="W474" s="345"/>
      <c r="X474" s="345"/>
      <c r="Y474" s="345"/>
      <c r="Z474" s="345"/>
      <c r="AA474" s="345"/>
      <c r="AB474" s="345"/>
      <c r="AC474" s="345"/>
      <c r="AD474" s="345"/>
      <c r="AE474" s="345"/>
      <c r="AF474" s="346"/>
    </row>
    <row r="475" spans="1:32">
      <c r="A475" s="436"/>
      <c r="B475" s="436"/>
      <c r="C475" s="436"/>
      <c r="D475" s="436"/>
      <c r="E475" s="436"/>
      <c r="F475" s="436" t="s">
        <v>87</v>
      </c>
      <c r="G475" s="436"/>
      <c r="H475" s="436"/>
      <c r="I475" s="191" t="str">
        <f>IF(データ!$M$43=0," ",データ!$M$43)</f>
        <v>雲南市役所2階204会議室</v>
      </c>
      <c r="J475" s="191"/>
      <c r="K475" s="191"/>
      <c r="L475" s="191"/>
      <c r="M475" s="191"/>
      <c r="N475" s="191"/>
      <c r="O475" s="191"/>
      <c r="P475" s="191"/>
      <c r="Q475" s="191"/>
      <c r="R475" s="191"/>
      <c r="S475" s="191"/>
      <c r="T475" s="191"/>
      <c r="U475" s="191"/>
      <c r="V475" s="191"/>
      <c r="W475" s="191"/>
      <c r="X475" s="191"/>
      <c r="Y475" s="191"/>
      <c r="Z475" s="191"/>
      <c r="AA475" s="191"/>
      <c r="AB475" s="191"/>
      <c r="AC475" s="191"/>
      <c r="AD475" s="191"/>
      <c r="AE475" s="191"/>
      <c r="AF475" s="191"/>
    </row>
    <row r="476" spans="1:32">
      <c r="A476" s="436"/>
      <c r="B476" s="436"/>
      <c r="C476" s="436"/>
      <c r="D476" s="436"/>
      <c r="E476" s="436"/>
      <c r="F476" s="436" t="s">
        <v>92</v>
      </c>
      <c r="G476" s="436"/>
      <c r="H476" s="436"/>
      <c r="I476" s="191" t="str">
        <f>IF(データ!$M$44=0," ",データ!$M$44)</f>
        <v>3回</v>
      </c>
      <c r="J476" s="191"/>
      <c r="K476" s="191"/>
      <c r="L476" s="191"/>
      <c r="M476" s="191"/>
      <c r="N476" s="191"/>
      <c r="O476" s="191"/>
      <c r="P476" s="191"/>
      <c r="Q476" s="191"/>
      <c r="R476" s="191"/>
      <c r="S476" s="191"/>
      <c r="T476" s="191"/>
      <c r="U476" s="191"/>
      <c r="V476" s="191"/>
      <c r="W476" s="191"/>
      <c r="X476" s="191"/>
      <c r="Y476" s="191"/>
      <c r="Z476" s="191"/>
      <c r="AA476" s="191"/>
      <c r="AB476" s="191"/>
      <c r="AC476" s="191"/>
      <c r="AD476" s="191"/>
      <c r="AE476" s="191"/>
      <c r="AF476" s="191"/>
    </row>
    <row r="477" spans="1:32">
      <c r="A477" s="436" t="s">
        <v>93</v>
      </c>
      <c r="B477" s="436"/>
      <c r="C477" s="436"/>
      <c r="D477" s="436"/>
      <c r="E477" s="436"/>
      <c r="F477" s="436" t="s">
        <v>89</v>
      </c>
      <c r="G477" s="436"/>
      <c r="H477" s="436"/>
      <c r="I477" s="293">
        <f>IF(データ!$M$45=0," ",データ!$M$45)</f>
        <v>45429</v>
      </c>
      <c r="J477" s="292"/>
      <c r="K477" s="292"/>
      <c r="L477" s="292"/>
      <c r="M477" s="292"/>
      <c r="N477" s="292"/>
      <c r="O477" s="292"/>
      <c r="P477" s="292"/>
      <c r="Q477" s="367">
        <f>IF(データ!$M$46=0," ",データ!$M$46)</f>
        <v>0.6875</v>
      </c>
      <c r="R477" s="367"/>
      <c r="S477" s="367"/>
      <c r="T477" s="1"/>
      <c r="U477" s="345" t="s">
        <v>267</v>
      </c>
      <c r="V477" s="345"/>
      <c r="W477" s="345"/>
      <c r="X477" s="345"/>
      <c r="Y477" s="345"/>
      <c r="Z477" s="345"/>
      <c r="AA477" s="345"/>
      <c r="AB477" s="345"/>
      <c r="AC477" s="345"/>
      <c r="AD477" s="345"/>
      <c r="AE477" s="345"/>
      <c r="AF477" s="346"/>
    </row>
    <row r="478" spans="1:32">
      <c r="A478" s="436"/>
      <c r="B478" s="436"/>
      <c r="C478" s="436"/>
      <c r="D478" s="436"/>
      <c r="E478" s="436"/>
      <c r="F478" s="436" t="s">
        <v>87</v>
      </c>
      <c r="G478" s="436"/>
      <c r="H478" s="436"/>
      <c r="I478" s="191" t="str">
        <f>IF(データ!$M$47=0," ",データ!$M$47)</f>
        <v>雲南市役所2階204会議室</v>
      </c>
      <c r="J478" s="191"/>
      <c r="K478" s="191"/>
      <c r="L478" s="191"/>
      <c r="M478" s="191"/>
      <c r="N478" s="191"/>
      <c r="O478" s="191"/>
      <c r="P478" s="191"/>
      <c r="Q478" s="191"/>
      <c r="R478" s="191"/>
      <c r="S478" s="191"/>
      <c r="T478" s="191"/>
      <c r="U478" s="191"/>
      <c r="V478" s="191"/>
      <c r="W478" s="191"/>
      <c r="X478" s="191"/>
      <c r="Y478" s="191"/>
      <c r="Z478" s="191"/>
      <c r="AA478" s="191"/>
      <c r="AB478" s="191"/>
      <c r="AC478" s="191"/>
      <c r="AD478" s="191"/>
      <c r="AE478" s="191"/>
      <c r="AF478" s="191"/>
    </row>
    <row r="479" spans="1:32">
      <c r="A479" s="436" t="s">
        <v>27</v>
      </c>
      <c r="B479" s="436"/>
      <c r="C479" s="436"/>
      <c r="D479" s="436"/>
      <c r="E479" s="436"/>
      <c r="F479" s="436"/>
      <c r="G479" s="436"/>
      <c r="H479" s="436"/>
      <c r="I479" s="311" t="str">
        <f>IF(データ!$M$63=0," ",データ!$M$63)</f>
        <v>設けない</v>
      </c>
      <c r="J479" s="311"/>
      <c r="K479" s="311"/>
      <c r="L479" s="311"/>
      <c r="M479" s="311"/>
      <c r="N479" s="311"/>
      <c r="O479" s="311"/>
      <c r="P479" s="311"/>
      <c r="Q479" s="311"/>
      <c r="R479" s="311"/>
      <c r="S479" s="311"/>
      <c r="T479" s="311"/>
      <c r="U479" s="311"/>
      <c r="V479" s="311"/>
      <c r="W479" s="311"/>
      <c r="X479" s="311"/>
      <c r="Y479" s="311"/>
      <c r="Z479" s="311"/>
      <c r="AA479" s="311"/>
      <c r="AB479" s="311"/>
      <c r="AC479" s="311"/>
      <c r="AD479" s="311"/>
      <c r="AE479" s="311"/>
      <c r="AF479" s="311"/>
    </row>
    <row r="480" spans="1:32">
      <c r="A480" s="436" t="s">
        <v>122</v>
      </c>
      <c r="B480" s="436"/>
      <c r="C480" s="436"/>
      <c r="D480" s="436"/>
      <c r="E480" s="436"/>
      <c r="F480" s="436"/>
      <c r="G480" s="436"/>
      <c r="H480" s="436"/>
      <c r="I48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480" s="483"/>
      <c r="K480" s="483"/>
      <c r="L480" s="483"/>
      <c r="M480" s="483"/>
      <c r="N480" s="483"/>
      <c r="O480" s="483"/>
      <c r="P480" s="483"/>
      <c r="Q480" s="483"/>
      <c r="R480" s="483"/>
      <c r="S480" s="483"/>
      <c r="T480" s="483"/>
      <c r="U480" s="483"/>
      <c r="V480" s="483"/>
      <c r="W480" s="483"/>
      <c r="X480" s="483"/>
      <c r="Y480" s="483"/>
      <c r="Z480" s="483"/>
      <c r="AA480" s="483"/>
      <c r="AB480" s="483"/>
      <c r="AC480" s="483"/>
      <c r="AD480" s="483"/>
      <c r="AE480" s="483"/>
      <c r="AF480" s="483"/>
    </row>
    <row r="481" spans="1:32">
      <c r="A481" s="436"/>
      <c r="B481" s="436"/>
      <c r="C481" s="436"/>
      <c r="D481" s="436"/>
      <c r="E481" s="436"/>
      <c r="F481" s="436"/>
      <c r="G481" s="436"/>
      <c r="H481" s="436"/>
      <c r="I481" s="483"/>
      <c r="J481" s="483"/>
      <c r="K481" s="483"/>
      <c r="L481" s="483"/>
      <c r="M481" s="483"/>
      <c r="N481" s="483"/>
      <c r="O481" s="483"/>
      <c r="P481" s="483"/>
      <c r="Q481" s="483"/>
      <c r="R481" s="483"/>
      <c r="S481" s="483"/>
      <c r="T481" s="483"/>
      <c r="U481" s="483"/>
      <c r="V481" s="483"/>
      <c r="W481" s="483"/>
      <c r="X481" s="483"/>
      <c r="Y481" s="483"/>
      <c r="Z481" s="483"/>
      <c r="AA481" s="483"/>
      <c r="AB481" s="483"/>
      <c r="AC481" s="483"/>
      <c r="AD481" s="483"/>
      <c r="AE481" s="483"/>
      <c r="AF481" s="483"/>
    </row>
    <row r="482" spans="1:32">
      <c r="A482" s="436"/>
      <c r="B482" s="436"/>
      <c r="C482" s="436"/>
      <c r="D482" s="436"/>
      <c r="E482" s="436"/>
      <c r="F482" s="436"/>
      <c r="G482" s="436"/>
      <c r="H482" s="436"/>
      <c r="I482" s="483"/>
      <c r="J482" s="483"/>
      <c r="K482" s="483"/>
      <c r="L482" s="483"/>
      <c r="M482" s="483"/>
      <c r="N482" s="483"/>
      <c r="O482" s="483"/>
      <c r="P482" s="483"/>
      <c r="Q482" s="483"/>
      <c r="R482" s="483"/>
      <c r="S482" s="483"/>
      <c r="T482" s="483"/>
      <c r="U482" s="483"/>
      <c r="V482" s="483"/>
      <c r="W482" s="483"/>
      <c r="X482" s="483"/>
      <c r="Y482" s="483"/>
      <c r="Z482" s="483"/>
      <c r="AA482" s="483"/>
      <c r="AB482" s="483"/>
      <c r="AC482" s="483"/>
      <c r="AD482" s="483"/>
      <c r="AE482" s="483"/>
      <c r="AF482" s="483"/>
    </row>
    <row r="483" spans="1:32">
      <c r="A483" s="436"/>
      <c r="B483" s="436"/>
      <c r="C483" s="436"/>
      <c r="D483" s="436"/>
      <c r="E483" s="436"/>
      <c r="F483" s="436"/>
      <c r="G483" s="436"/>
      <c r="H483" s="436"/>
      <c r="I483" s="483"/>
      <c r="J483" s="483"/>
      <c r="K483" s="483"/>
      <c r="L483" s="483"/>
      <c r="M483" s="483"/>
      <c r="N483" s="483"/>
      <c r="O483" s="483"/>
      <c r="P483" s="483"/>
      <c r="Q483" s="483"/>
      <c r="R483" s="483"/>
      <c r="S483" s="483"/>
      <c r="T483" s="483"/>
      <c r="U483" s="483"/>
      <c r="V483" s="483"/>
      <c r="W483" s="483"/>
      <c r="X483" s="483"/>
      <c r="Y483" s="483"/>
      <c r="Z483" s="483"/>
      <c r="AA483" s="483"/>
      <c r="AB483" s="483"/>
      <c r="AC483" s="483"/>
      <c r="AD483" s="483"/>
      <c r="AE483" s="483"/>
      <c r="AF483" s="483"/>
    </row>
    <row r="484" spans="1:32">
      <c r="A484" s="436"/>
      <c r="B484" s="436"/>
      <c r="C484" s="436"/>
      <c r="D484" s="436"/>
      <c r="E484" s="436"/>
      <c r="F484" s="436"/>
      <c r="G484" s="436"/>
      <c r="H484" s="436"/>
      <c r="I484" s="483"/>
      <c r="J484" s="483"/>
      <c r="K484" s="483"/>
      <c r="L484" s="483"/>
      <c r="M484" s="483"/>
      <c r="N484" s="483"/>
      <c r="O484" s="483"/>
      <c r="P484" s="483"/>
      <c r="Q484" s="483"/>
      <c r="R484" s="483"/>
      <c r="S484" s="483"/>
      <c r="T484" s="483"/>
      <c r="U484" s="483"/>
      <c r="V484" s="483"/>
      <c r="W484" s="483"/>
      <c r="X484" s="483"/>
      <c r="Y484" s="483"/>
      <c r="Z484" s="483"/>
      <c r="AA484" s="483"/>
      <c r="AB484" s="483"/>
      <c r="AC484" s="483"/>
      <c r="AD484" s="483"/>
      <c r="AE484" s="483"/>
      <c r="AF484" s="483"/>
    </row>
    <row r="485" spans="1:32">
      <c r="A485" s="436"/>
      <c r="B485" s="436"/>
      <c r="C485" s="436"/>
      <c r="D485" s="436"/>
      <c r="E485" s="436"/>
      <c r="F485" s="436"/>
      <c r="G485" s="436"/>
      <c r="H485" s="436"/>
      <c r="I485" s="483"/>
      <c r="J485" s="483"/>
      <c r="K485" s="483"/>
      <c r="L485" s="483"/>
      <c r="M485" s="483"/>
      <c r="N485" s="483"/>
      <c r="O485" s="483"/>
      <c r="P485" s="483"/>
      <c r="Q485" s="483"/>
      <c r="R485" s="483"/>
      <c r="S485" s="483"/>
      <c r="T485" s="483"/>
      <c r="U485" s="483"/>
      <c r="V485" s="483"/>
      <c r="W485" s="483"/>
      <c r="X485" s="483"/>
      <c r="Y485" s="483"/>
      <c r="Z485" s="483"/>
      <c r="AA485" s="483"/>
      <c r="AB485" s="483"/>
      <c r="AC485" s="483"/>
      <c r="AD485" s="483"/>
      <c r="AE485" s="483"/>
      <c r="AF485" s="483"/>
    </row>
    <row r="486" spans="1:32">
      <c r="A486" s="436"/>
      <c r="B486" s="436"/>
      <c r="C486" s="436"/>
      <c r="D486" s="436"/>
      <c r="E486" s="436"/>
      <c r="F486" s="436"/>
      <c r="G486" s="436"/>
      <c r="H486" s="436"/>
      <c r="I486" s="483"/>
      <c r="J486" s="483"/>
      <c r="K486" s="483"/>
      <c r="L486" s="483"/>
      <c r="M486" s="483"/>
      <c r="N486" s="483"/>
      <c r="O486" s="483"/>
      <c r="P486" s="483"/>
      <c r="Q486" s="483"/>
      <c r="R486" s="483"/>
      <c r="S486" s="483"/>
      <c r="T486" s="483"/>
      <c r="U486" s="483"/>
      <c r="V486" s="483"/>
      <c r="W486" s="483"/>
      <c r="X486" s="483"/>
      <c r="Y486" s="483"/>
      <c r="Z486" s="483"/>
      <c r="AA486" s="483"/>
      <c r="AB486" s="483"/>
      <c r="AC486" s="483"/>
      <c r="AD486" s="483"/>
      <c r="AE486" s="483"/>
      <c r="AF486" s="483"/>
    </row>
    <row r="487" spans="1:32">
      <c r="A487" s="436"/>
      <c r="B487" s="436"/>
      <c r="C487" s="436"/>
      <c r="D487" s="436"/>
      <c r="E487" s="436"/>
      <c r="F487" s="436"/>
      <c r="G487" s="436"/>
      <c r="H487" s="436"/>
      <c r="I487" s="483"/>
      <c r="J487" s="483"/>
      <c r="K487" s="483"/>
      <c r="L487" s="483"/>
      <c r="M487" s="483"/>
      <c r="N487" s="483"/>
      <c r="O487" s="483"/>
      <c r="P487" s="483"/>
      <c r="Q487" s="483"/>
      <c r="R487" s="483"/>
      <c r="S487" s="483"/>
      <c r="T487" s="483"/>
      <c r="U487" s="483"/>
      <c r="V487" s="483"/>
      <c r="W487" s="483"/>
      <c r="X487" s="483"/>
      <c r="Y487" s="483"/>
      <c r="Z487" s="483"/>
      <c r="AA487" s="483"/>
      <c r="AB487" s="483"/>
      <c r="AC487" s="483"/>
      <c r="AD487" s="483"/>
      <c r="AE487" s="483"/>
      <c r="AF487" s="483"/>
    </row>
    <row r="488" spans="1:32">
      <c r="A488" s="436"/>
      <c r="B488" s="436"/>
      <c r="C488" s="436"/>
      <c r="D488" s="436"/>
      <c r="E488" s="436"/>
      <c r="F488" s="436"/>
      <c r="G488" s="436"/>
      <c r="H488" s="436"/>
      <c r="I488" s="483"/>
      <c r="J488" s="483"/>
      <c r="K488" s="483"/>
      <c r="L488" s="483"/>
      <c r="M488" s="483"/>
      <c r="N488" s="483"/>
      <c r="O488" s="483"/>
      <c r="P488" s="483"/>
      <c r="Q488" s="483"/>
      <c r="R488" s="483"/>
      <c r="S488" s="483"/>
      <c r="T488" s="483"/>
      <c r="U488" s="483"/>
      <c r="V488" s="483"/>
      <c r="W488" s="483"/>
      <c r="X488" s="483"/>
      <c r="Y488" s="483"/>
      <c r="Z488" s="483"/>
      <c r="AA488" s="483"/>
      <c r="AB488" s="483"/>
      <c r="AC488" s="483"/>
      <c r="AD488" s="483"/>
      <c r="AE488" s="483"/>
      <c r="AF488" s="483"/>
    </row>
    <row r="489" spans="1:32">
      <c r="A489" s="436"/>
      <c r="B489" s="436"/>
      <c r="C489" s="436"/>
      <c r="D489" s="436"/>
      <c r="E489" s="436"/>
      <c r="F489" s="436"/>
      <c r="G489" s="436"/>
      <c r="H489" s="436"/>
      <c r="I489" s="483"/>
      <c r="J489" s="483"/>
      <c r="K489" s="483"/>
      <c r="L489" s="483"/>
      <c r="M489" s="483"/>
      <c r="N489" s="483"/>
      <c r="O489" s="483"/>
      <c r="P489" s="483"/>
      <c r="Q489" s="483"/>
      <c r="R489" s="483"/>
      <c r="S489" s="483"/>
      <c r="T489" s="483"/>
      <c r="U489" s="483"/>
      <c r="V489" s="483"/>
      <c r="W489" s="483"/>
      <c r="X489" s="483"/>
      <c r="Y489" s="483"/>
      <c r="Z489" s="483"/>
      <c r="AA489" s="483"/>
      <c r="AB489" s="483"/>
      <c r="AC489" s="483"/>
      <c r="AD489" s="483"/>
      <c r="AE489" s="483"/>
      <c r="AF489" s="483"/>
    </row>
    <row r="490" spans="1:32">
      <c r="A490" s="436"/>
      <c r="B490" s="436"/>
      <c r="C490" s="436"/>
      <c r="D490" s="436"/>
      <c r="E490" s="436"/>
      <c r="F490" s="436"/>
      <c r="G490" s="436"/>
      <c r="H490" s="436"/>
      <c r="I490" s="483"/>
      <c r="J490" s="483"/>
      <c r="K490" s="483"/>
      <c r="L490" s="483"/>
      <c r="M490" s="483"/>
      <c r="N490" s="483"/>
      <c r="O490" s="483"/>
      <c r="P490" s="483"/>
      <c r="Q490" s="483"/>
      <c r="R490" s="483"/>
      <c r="S490" s="483"/>
      <c r="T490" s="483"/>
      <c r="U490" s="483"/>
      <c r="V490" s="483"/>
      <c r="W490" s="483"/>
      <c r="X490" s="483"/>
      <c r="Y490" s="483"/>
      <c r="Z490" s="483"/>
      <c r="AA490" s="483"/>
      <c r="AB490" s="483"/>
      <c r="AC490" s="483"/>
      <c r="AD490" s="483"/>
      <c r="AE490" s="483"/>
      <c r="AF490" s="483"/>
    </row>
    <row r="491" spans="1:32">
      <c r="A491" s="436"/>
      <c r="B491" s="436"/>
      <c r="C491" s="436"/>
      <c r="D491" s="436"/>
      <c r="E491" s="436"/>
      <c r="F491" s="436"/>
      <c r="G491" s="436"/>
      <c r="H491" s="436"/>
      <c r="I491" s="483"/>
      <c r="J491" s="483"/>
      <c r="K491" s="483"/>
      <c r="L491" s="483"/>
      <c r="M491" s="483"/>
      <c r="N491" s="483"/>
      <c r="O491" s="483"/>
      <c r="P491" s="483"/>
      <c r="Q491" s="483"/>
      <c r="R491" s="483"/>
      <c r="S491" s="483"/>
      <c r="T491" s="483"/>
      <c r="U491" s="483"/>
      <c r="V491" s="483"/>
      <c r="W491" s="483"/>
      <c r="X491" s="483"/>
      <c r="Y491" s="483"/>
      <c r="Z491" s="483"/>
      <c r="AA491" s="483"/>
      <c r="AB491" s="483"/>
      <c r="AC491" s="483"/>
      <c r="AD491" s="483"/>
      <c r="AE491" s="483"/>
      <c r="AF491" s="483"/>
    </row>
    <row r="492" spans="1:32">
      <c r="A492" s="452" t="s">
        <v>123</v>
      </c>
      <c r="B492" s="453"/>
      <c r="C492" s="453"/>
      <c r="D492" s="453"/>
      <c r="E492" s="453"/>
      <c r="F492" s="453"/>
      <c r="G492" s="454"/>
      <c r="H492" s="455"/>
      <c r="I492" s="463" t="s">
        <v>130</v>
      </c>
      <c r="J492" s="464"/>
      <c r="K492" s="464"/>
      <c r="L492" s="464"/>
      <c r="M492" s="464"/>
      <c r="N492" s="464"/>
      <c r="O492" s="464"/>
      <c r="P492" s="464"/>
      <c r="Q492" s="464"/>
      <c r="R492" s="464"/>
      <c r="S492" s="464"/>
      <c r="T492" s="464"/>
      <c r="U492" s="464"/>
      <c r="V492" s="464"/>
      <c r="W492" s="464"/>
      <c r="X492" s="464"/>
      <c r="Y492" s="464"/>
      <c r="Z492" s="464"/>
      <c r="AA492" s="464"/>
      <c r="AB492" s="464"/>
      <c r="AC492" s="464"/>
      <c r="AD492" s="464"/>
      <c r="AE492" s="464"/>
      <c r="AF492" s="465"/>
    </row>
    <row r="493" spans="1:32">
      <c r="A493" s="456"/>
      <c r="B493" s="451"/>
      <c r="C493" s="451"/>
      <c r="D493" s="451"/>
      <c r="E493" s="451"/>
      <c r="F493" s="451"/>
      <c r="G493" s="457"/>
      <c r="H493" s="458"/>
      <c r="I493" s="466"/>
      <c r="J493" s="467"/>
      <c r="K493" s="467"/>
      <c r="L493" s="467"/>
      <c r="M493" s="467"/>
      <c r="N493" s="467"/>
      <c r="O493" s="467"/>
      <c r="P493" s="467"/>
      <c r="Q493" s="467"/>
      <c r="R493" s="467"/>
      <c r="S493" s="467"/>
      <c r="T493" s="467"/>
      <c r="U493" s="467"/>
      <c r="V493" s="467"/>
      <c r="W493" s="467"/>
      <c r="X493" s="467"/>
      <c r="Y493" s="467"/>
      <c r="Z493" s="467"/>
      <c r="AA493" s="467"/>
      <c r="AB493" s="467"/>
      <c r="AC493" s="467"/>
      <c r="AD493" s="467"/>
      <c r="AE493" s="467"/>
      <c r="AF493" s="468"/>
    </row>
    <row r="494" spans="1:32">
      <c r="A494" s="459"/>
      <c r="B494" s="460"/>
      <c r="C494" s="460"/>
      <c r="D494" s="460"/>
      <c r="E494" s="460"/>
      <c r="F494" s="460"/>
      <c r="G494" s="461"/>
      <c r="H494" s="462"/>
      <c r="I494" s="469"/>
      <c r="J494" s="470"/>
      <c r="K494" s="470"/>
      <c r="L494" s="470"/>
      <c r="M494" s="470"/>
      <c r="N494" s="470"/>
      <c r="O494" s="470"/>
      <c r="P494" s="470"/>
      <c r="Q494" s="470"/>
      <c r="R494" s="470"/>
      <c r="S494" s="470"/>
      <c r="T494" s="470"/>
      <c r="U494" s="470"/>
      <c r="V494" s="470"/>
      <c r="W494" s="470"/>
      <c r="X494" s="470"/>
      <c r="Y494" s="470"/>
      <c r="Z494" s="470"/>
      <c r="AA494" s="470"/>
      <c r="AB494" s="470"/>
      <c r="AC494" s="470"/>
      <c r="AD494" s="470"/>
      <c r="AE494" s="470"/>
      <c r="AF494" s="471"/>
    </row>
    <row r="495" spans="1:32">
      <c r="A495" s="452" t="s">
        <v>124</v>
      </c>
      <c r="B495" s="453"/>
      <c r="C495" s="453"/>
      <c r="D495" s="453"/>
      <c r="E495" s="453"/>
      <c r="F495" s="453"/>
      <c r="G495" s="453"/>
      <c r="H495" s="472"/>
      <c r="I495" s="475" t="str">
        <f>IF(データ!$M$108=0," ",データ!$M$108)</f>
        <v xml:space="preserve"> </v>
      </c>
      <c r="J495" s="476"/>
      <c r="K495" s="476"/>
      <c r="L495" s="476"/>
      <c r="M495" s="476"/>
      <c r="N495" s="476"/>
      <c r="O495" s="476"/>
      <c r="P495" s="476"/>
      <c r="Q495" s="476"/>
      <c r="R495" s="476"/>
      <c r="S495" s="476"/>
      <c r="T495" s="476"/>
      <c r="U495" s="476"/>
      <c r="V495" s="476"/>
      <c r="W495" s="476"/>
      <c r="X495" s="476"/>
      <c r="Y495" s="476"/>
      <c r="Z495" s="476"/>
      <c r="AA495" s="476"/>
      <c r="AB495" s="476"/>
      <c r="AC495" s="476"/>
      <c r="AD495" s="476"/>
      <c r="AE495" s="476"/>
      <c r="AF495" s="477"/>
    </row>
    <row r="496" spans="1:32">
      <c r="A496" s="456"/>
      <c r="B496" s="451"/>
      <c r="C496" s="451"/>
      <c r="D496" s="451"/>
      <c r="E496" s="451"/>
      <c r="F496" s="451"/>
      <c r="G496" s="451"/>
      <c r="H496" s="473"/>
      <c r="I496" s="478"/>
      <c r="J496" s="448"/>
      <c r="K496" s="448"/>
      <c r="L496" s="448"/>
      <c r="M496" s="448"/>
      <c r="N496" s="448"/>
      <c r="O496" s="448"/>
      <c r="P496" s="448"/>
      <c r="Q496" s="448"/>
      <c r="R496" s="448"/>
      <c r="S496" s="448"/>
      <c r="T496" s="448"/>
      <c r="U496" s="448"/>
      <c r="V496" s="448"/>
      <c r="W496" s="448"/>
      <c r="X496" s="448"/>
      <c r="Y496" s="448"/>
      <c r="Z496" s="448"/>
      <c r="AA496" s="448"/>
      <c r="AB496" s="448"/>
      <c r="AC496" s="448"/>
      <c r="AD496" s="448"/>
      <c r="AE496" s="448"/>
      <c r="AF496" s="479"/>
    </row>
    <row r="497" spans="1:32">
      <c r="A497" s="456"/>
      <c r="B497" s="451"/>
      <c r="C497" s="451"/>
      <c r="D497" s="451"/>
      <c r="E497" s="451"/>
      <c r="F497" s="451"/>
      <c r="G497" s="451"/>
      <c r="H497" s="473"/>
      <c r="I497" s="478"/>
      <c r="J497" s="448"/>
      <c r="K497" s="448"/>
      <c r="L497" s="448"/>
      <c r="M497" s="448"/>
      <c r="N497" s="448"/>
      <c r="O497" s="448"/>
      <c r="P497" s="448"/>
      <c r="Q497" s="448"/>
      <c r="R497" s="448"/>
      <c r="S497" s="448"/>
      <c r="T497" s="448"/>
      <c r="U497" s="448"/>
      <c r="V497" s="448"/>
      <c r="W497" s="448"/>
      <c r="X497" s="448"/>
      <c r="Y497" s="448"/>
      <c r="Z497" s="448"/>
      <c r="AA497" s="448"/>
      <c r="AB497" s="448"/>
      <c r="AC497" s="448"/>
      <c r="AD497" s="448"/>
      <c r="AE497" s="448"/>
      <c r="AF497" s="479"/>
    </row>
    <row r="498" spans="1:32">
      <c r="A498" s="456"/>
      <c r="B498" s="451"/>
      <c r="C498" s="451"/>
      <c r="D498" s="451"/>
      <c r="E498" s="451"/>
      <c r="F498" s="451"/>
      <c r="G498" s="451"/>
      <c r="H498" s="473"/>
      <c r="I498" s="478"/>
      <c r="J498" s="448"/>
      <c r="K498" s="448"/>
      <c r="L498" s="448"/>
      <c r="M498" s="448"/>
      <c r="N498" s="448"/>
      <c r="O498" s="448"/>
      <c r="P498" s="448"/>
      <c r="Q498" s="448"/>
      <c r="R498" s="448"/>
      <c r="S498" s="448"/>
      <c r="T498" s="448"/>
      <c r="U498" s="448"/>
      <c r="V498" s="448"/>
      <c r="W498" s="448"/>
      <c r="X498" s="448"/>
      <c r="Y498" s="448"/>
      <c r="Z498" s="448"/>
      <c r="AA498" s="448"/>
      <c r="AB498" s="448"/>
      <c r="AC498" s="448"/>
      <c r="AD498" s="448"/>
      <c r="AE498" s="448"/>
      <c r="AF498" s="479"/>
    </row>
    <row r="499" spans="1:32">
      <c r="A499" s="456"/>
      <c r="B499" s="451"/>
      <c r="C499" s="451"/>
      <c r="D499" s="451"/>
      <c r="E499" s="451"/>
      <c r="F499" s="451"/>
      <c r="G499" s="451"/>
      <c r="H499" s="473"/>
      <c r="I499" s="478"/>
      <c r="J499" s="448"/>
      <c r="K499" s="448"/>
      <c r="L499" s="448"/>
      <c r="M499" s="448"/>
      <c r="N499" s="448"/>
      <c r="O499" s="448"/>
      <c r="P499" s="448"/>
      <c r="Q499" s="448"/>
      <c r="R499" s="448"/>
      <c r="S499" s="448"/>
      <c r="T499" s="448"/>
      <c r="U499" s="448"/>
      <c r="V499" s="448"/>
      <c r="W499" s="448"/>
      <c r="X499" s="448"/>
      <c r="Y499" s="448"/>
      <c r="Z499" s="448"/>
      <c r="AA499" s="448"/>
      <c r="AB499" s="448"/>
      <c r="AC499" s="448"/>
      <c r="AD499" s="448"/>
      <c r="AE499" s="448"/>
      <c r="AF499" s="479"/>
    </row>
    <row r="500" spans="1:32">
      <c r="A500" s="459"/>
      <c r="B500" s="460"/>
      <c r="C500" s="460"/>
      <c r="D500" s="460"/>
      <c r="E500" s="460"/>
      <c r="F500" s="460"/>
      <c r="G500" s="460"/>
      <c r="H500" s="474"/>
      <c r="I500" s="480"/>
      <c r="J500" s="481"/>
      <c r="K500" s="481"/>
      <c r="L500" s="481"/>
      <c r="M500" s="481"/>
      <c r="N500" s="481"/>
      <c r="O500" s="481"/>
      <c r="P500" s="481"/>
      <c r="Q500" s="481"/>
      <c r="R500" s="481"/>
      <c r="S500" s="481"/>
      <c r="T500" s="481"/>
      <c r="U500" s="481"/>
      <c r="V500" s="481"/>
      <c r="W500" s="481"/>
      <c r="X500" s="481"/>
      <c r="Y500" s="481"/>
      <c r="Z500" s="481"/>
      <c r="AA500" s="481"/>
      <c r="AB500" s="481"/>
      <c r="AC500" s="481"/>
      <c r="AD500" s="481"/>
      <c r="AE500" s="481"/>
      <c r="AF500" s="482"/>
    </row>
    <row r="501" spans="1:32">
      <c r="A501" s="5"/>
      <c r="B501" s="5"/>
      <c r="C501" s="6"/>
      <c r="D501" s="6"/>
      <c r="E501" s="6"/>
      <c r="F501" s="6"/>
      <c r="G501" s="6"/>
      <c r="H501" s="5"/>
      <c r="I501" s="5"/>
      <c r="J501" s="6"/>
      <c r="K501" s="6"/>
      <c r="L501" s="6"/>
      <c r="M501" s="6"/>
      <c r="N501" s="6"/>
      <c r="O501" s="5"/>
      <c r="P501" s="5"/>
      <c r="Q501" s="6"/>
      <c r="R501" s="6"/>
      <c r="S501" s="6"/>
      <c r="T501" s="4"/>
      <c r="U501" s="6"/>
      <c r="V501" s="6"/>
      <c r="W501" s="438" t="str">
        <f>IF(データ!$M$103=0," ",データ!$M$103)</f>
        <v xml:space="preserve"> </v>
      </c>
      <c r="X501" s="438"/>
      <c r="Y501" s="438"/>
      <c r="Z501" s="438"/>
      <c r="AA501" s="438"/>
      <c r="AB501" s="438"/>
      <c r="AC501" s="438"/>
      <c r="AD501" s="438"/>
      <c r="AE501" s="438"/>
      <c r="AF501" s="438"/>
    </row>
    <row r="502" spans="1:32">
      <c r="A502" s="5"/>
      <c r="B502" s="5"/>
      <c r="C502" s="6"/>
      <c r="D502" s="6"/>
      <c r="E502" s="6"/>
      <c r="F502" s="6"/>
      <c r="G502" s="6"/>
      <c r="H502" s="5"/>
      <c r="I502" s="5"/>
      <c r="J502" s="6"/>
      <c r="K502" s="6"/>
      <c r="L502" s="6"/>
      <c r="M502" s="6"/>
      <c r="N502" s="6"/>
      <c r="O502" s="5"/>
      <c r="P502" s="5"/>
      <c r="Q502" s="6"/>
      <c r="R502" s="6"/>
      <c r="S502" s="6"/>
      <c r="T502" s="4"/>
      <c r="U502" s="6"/>
      <c r="V502" s="6"/>
      <c r="W502" s="440" t="str">
        <f>IF(データ!$M$104=0," ",データ!$M$104)</f>
        <v xml:space="preserve"> </v>
      </c>
      <c r="X502" s="440"/>
      <c r="Y502" s="440"/>
      <c r="Z502" s="440"/>
      <c r="AA502" s="440"/>
      <c r="AB502" s="440"/>
      <c r="AC502" s="440"/>
      <c r="AD502" s="440"/>
      <c r="AE502" s="440"/>
      <c r="AF502" s="440"/>
    </row>
    <row r="503" spans="1:32">
      <c r="A503" s="450" t="str">
        <f>IF(データ!AA100=0," ",ASC(データ!AA100))</f>
        <v xml:space="preserve"> </v>
      </c>
      <c r="B503" s="450"/>
      <c r="C503" s="450"/>
      <c r="D503" s="450"/>
      <c r="E503" s="450"/>
      <c r="F503" s="450"/>
      <c r="G503" s="450"/>
      <c r="H503" s="450"/>
      <c r="I503" s="450"/>
      <c r="J503" s="450"/>
      <c r="K503" s="6"/>
      <c r="L503" s="6"/>
      <c r="M503" s="6"/>
      <c r="N503" s="6"/>
      <c r="O503" s="6"/>
      <c r="P503" s="6"/>
      <c r="Q503" s="6"/>
      <c r="R503" s="6"/>
      <c r="S503" s="6"/>
      <c r="T503" s="6"/>
      <c r="U503" s="6"/>
      <c r="V503" s="6"/>
    </row>
    <row r="504" spans="1:32">
      <c r="A504" s="450"/>
      <c r="B504" s="450"/>
      <c r="C504" s="450"/>
      <c r="D504" s="450"/>
      <c r="E504" s="450"/>
      <c r="F504" s="450"/>
      <c r="G504" s="450"/>
      <c r="H504" s="450"/>
      <c r="I504" s="450"/>
      <c r="J504" s="450"/>
      <c r="K504" s="6"/>
      <c r="L504" s="6"/>
      <c r="M504" s="6"/>
      <c r="N504" s="6"/>
      <c r="O504" s="6"/>
      <c r="P504" s="6"/>
      <c r="Q504" s="6"/>
      <c r="R504" s="6"/>
      <c r="S504" s="6"/>
      <c r="T504" s="6"/>
      <c r="U504" s="6"/>
      <c r="V504" s="6"/>
      <c r="W504" s="6"/>
      <c r="X504" s="6"/>
      <c r="Y504" s="6"/>
      <c r="Z504" s="6"/>
      <c r="AA504" s="6"/>
      <c r="AB504" s="6"/>
      <c r="AC504" s="6"/>
      <c r="AD504" s="6"/>
      <c r="AE504" s="6"/>
      <c r="AF504" s="6"/>
    </row>
    <row r="505" spans="1:32">
      <c r="A505" s="450" t="str">
        <f>IF(データ!J100=0," ",ASC(データ!J100)&amp;" 様")</f>
        <v xml:space="preserve"> </v>
      </c>
      <c r="B505" s="450"/>
      <c r="C505" s="450"/>
      <c r="D505" s="450"/>
      <c r="E505" s="450"/>
      <c r="F505" s="450"/>
      <c r="G505" s="450"/>
      <c r="H505" s="450"/>
      <c r="I505" s="450"/>
      <c r="J505" s="450"/>
      <c r="K505" s="450"/>
      <c r="L505" s="450"/>
      <c r="M505" s="450"/>
      <c r="N505" s="4"/>
      <c r="O505" s="6"/>
      <c r="P505" s="6"/>
      <c r="Q505" s="6"/>
      <c r="R505" s="6"/>
      <c r="S505" s="6"/>
      <c r="T505" s="6"/>
      <c r="U505" s="6"/>
      <c r="V505" s="6"/>
      <c r="W505" s="6"/>
      <c r="X505" s="6"/>
      <c r="Y505" s="6"/>
      <c r="Z505" s="6"/>
      <c r="AA505" s="6"/>
      <c r="AB505" s="6"/>
      <c r="AC505" s="6"/>
      <c r="AD505" s="6"/>
      <c r="AE505" s="6"/>
      <c r="AF505" s="6"/>
    </row>
    <row r="506" spans="1:32">
      <c r="A506" s="450"/>
      <c r="B506" s="450"/>
      <c r="C506" s="450"/>
      <c r="D506" s="450"/>
      <c r="E506" s="450"/>
      <c r="F506" s="450"/>
      <c r="G506" s="450"/>
      <c r="H506" s="450"/>
      <c r="I506" s="450"/>
      <c r="J506" s="450"/>
      <c r="K506" s="450"/>
      <c r="L506" s="450"/>
      <c r="M506" s="450"/>
      <c r="N506" s="6"/>
      <c r="O506" s="6"/>
      <c r="P506" s="6"/>
      <c r="Q506" s="6"/>
      <c r="R506" s="6"/>
      <c r="S506" s="6"/>
      <c r="T506" s="6"/>
      <c r="U506" s="6"/>
      <c r="V506" s="6"/>
      <c r="W506" s="6"/>
      <c r="X506" s="6"/>
      <c r="Y506" s="6"/>
      <c r="Z506" s="6"/>
      <c r="AA506" s="6"/>
      <c r="AB506" s="6"/>
      <c r="AC506" s="6"/>
      <c r="AD506" s="6"/>
      <c r="AE506" s="6"/>
      <c r="AF506" s="6"/>
    </row>
    <row r="507" spans="1:32">
      <c r="A507" s="8"/>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row>
    <row r="508" spans="1:32">
      <c r="A508" s="8"/>
      <c r="B508" s="9"/>
      <c r="C508" s="9"/>
      <c r="D508" s="9"/>
      <c r="E508" s="9"/>
      <c r="F508" s="9"/>
      <c r="G508" s="9"/>
      <c r="H508" s="9"/>
      <c r="I508" s="9"/>
      <c r="J508" s="9"/>
      <c r="K508" s="9"/>
      <c r="L508" s="9"/>
      <c r="M508" s="9"/>
      <c r="N508" s="9"/>
      <c r="O508" s="9"/>
      <c r="P508" s="9"/>
      <c r="Q508" s="9"/>
      <c r="R508" s="9"/>
      <c r="S508" s="9"/>
      <c r="T508" s="59"/>
      <c r="U508" s="59"/>
      <c r="V508" s="59"/>
      <c r="W508" s="451" t="s">
        <v>352</v>
      </c>
      <c r="X508" s="451"/>
      <c r="Y508" s="451"/>
      <c r="Z508" s="451"/>
      <c r="AA508" s="451"/>
      <c r="AB508" s="451"/>
      <c r="AC508" s="451"/>
      <c r="AD508" s="451"/>
      <c r="AE508" s="451"/>
      <c r="AF508" s="451"/>
    </row>
    <row r="509" spans="1:32">
      <c r="A509" s="8"/>
      <c r="B509" s="6"/>
      <c r="C509" s="6"/>
      <c r="D509" s="6"/>
      <c r="E509" s="6"/>
      <c r="F509" s="6"/>
      <c r="G509" s="6"/>
      <c r="H509" s="6"/>
      <c r="I509" s="6"/>
      <c r="J509" s="6"/>
      <c r="K509" s="6"/>
      <c r="L509" s="6"/>
      <c r="M509" s="6"/>
      <c r="N509" s="6"/>
      <c r="O509" s="6"/>
      <c r="P509" s="6"/>
      <c r="Q509" s="6"/>
      <c r="R509" s="6"/>
      <c r="S509" s="6"/>
      <c r="T509" s="2"/>
      <c r="U509" s="2"/>
      <c r="V509" s="2"/>
      <c r="W509" s="437" t="str">
        <f>IF(データ!$M$23=0,"","("&amp;データ!$M$23&amp;")")</f>
        <v>(政策企画部　うんなん暮らし推進課　交通政策室)</v>
      </c>
      <c r="X509" s="437"/>
      <c r="Y509" s="437"/>
      <c r="Z509" s="437"/>
      <c r="AA509" s="437"/>
      <c r="AB509" s="437"/>
      <c r="AC509" s="437"/>
      <c r="AD509" s="437"/>
      <c r="AE509" s="437"/>
      <c r="AF509" s="437"/>
    </row>
    <row r="510" spans="1:32">
      <c r="A510" s="8"/>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8"/>
      <c r="AC510" s="6"/>
      <c r="AD510" s="6"/>
      <c r="AE510" s="6"/>
      <c r="AF510" s="6"/>
    </row>
    <row r="511" spans="1:32" ht="13.5" customHeight="1">
      <c r="A511" s="447" t="str">
        <f>$A$11</f>
        <v>指名通知書</v>
      </c>
      <c r="B511" s="447"/>
      <c r="C511" s="447"/>
      <c r="D511" s="447"/>
      <c r="E511" s="447"/>
      <c r="F511" s="447"/>
      <c r="G511" s="447"/>
      <c r="H511" s="447"/>
      <c r="I511" s="447"/>
      <c r="J511" s="447"/>
      <c r="K511" s="447"/>
      <c r="L511" s="447"/>
      <c r="M511" s="447"/>
      <c r="N511" s="447"/>
      <c r="O511" s="447"/>
      <c r="P511" s="447"/>
      <c r="Q511" s="447"/>
      <c r="R511" s="447"/>
      <c r="S511" s="447"/>
      <c r="T511" s="447"/>
      <c r="U511" s="447"/>
      <c r="V511" s="447"/>
      <c r="W511" s="447"/>
      <c r="X511" s="447"/>
      <c r="Y511" s="447"/>
      <c r="Z511" s="447"/>
      <c r="AA511" s="447"/>
      <c r="AB511" s="447"/>
      <c r="AC511" s="447"/>
      <c r="AD511" s="447"/>
      <c r="AE511" s="447"/>
      <c r="AF511" s="447"/>
    </row>
    <row r="512" spans="1:32" ht="13.5" customHeight="1">
      <c r="A512" s="447"/>
      <c r="B512" s="447"/>
      <c r="C512" s="447"/>
      <c r="D512" s="447"/>
      <c r="E512" s="447"/>
      <c r="F512" s="447"/>
      <c r="G512" s="447"/>
      <c r="H512" s="447"/>
      <c r="I512" s="447"/>
      <c r="J512" s="447"/>
      <c r="K512" s="447"/>
      <c r="L512" s="447"/>
      <c r="M512" s="447"/>
      <c r="N512" s="447"/>
      <c r="O512" s="447"/>
      <c r="P512" s="447"/>
      <c r="Q512" s="447"/>
      <c r="R512" s="447"/>
      <c r="S512" s="447"/>
      <c r="T512" s="447"/>
      <c r="U512" s="447"/>
      <c r="V512" s="447"/>
      <c r="W512" s="447"/>
      <c r="X512" s="447"/>
      <c r="Y512" s="447"/>
      <c r="Z512" s="447"/>
      <c r="AA512" s="447"/>
      <c r="AB512" s="447"/>
      <c r="AC512" s="447"/>
      <c r="AD512" s="447"/>
      <c r="AE512" s="447"/>
      <c r="AF512" s="447"/>
    </row>
    <row r="513" spans="1:32">
      <c r="A513" s="448" t="s">
        <v>121</v>
      </c>
      <c r="B513" s="448"/>
      <c r="C513" s="448"/>
      <c r="D513" s="448"/>
      <c r="E513" s="448"/>
      <c r="F513" s="448"/>
      <c r="G513" s="448"/>
      <c r="H513" s="448"/>
      <c r="I513" s="448"/>
      <c r="J513" s="448"/>
      <c r="K513" s="448"/>
      <c r="L513" s="448"/>
      <c r="M513" s="448"/>
      <c r="N513" s="448"/>
      <c r="O513" s="448"/>
      <c r="P513" s="448"/>
      <c r="Q513" s="448"/>
      <c r="R513" s="448"/>
      <c r="S513" s="448"/>
      <c r="T513" s="448"/>
      <c r="U513" s="448"/>
      <c r="V513" s="448"/>
      <c r="W513" s="448"/>
      <c r="X513" s="448"/>
      <c r="Y513" s="448"/>
      <c r="Z513" s="448"/>
      <c r="AA513" s="448"/>
      <c r="AB513" s="448"/>
      <c r="AC513" s="448"/>
      <c r="AD513" s="448"/>
      <c r="AE513" s="448"/>
      <c r="AF513" s="448"/>
    </row>
    <row r="514" spans="1:32">
      <c r="A514" s="449"/>
      <c r="B514" s="449"/>
      <c r="C514" s="449"/>
      <c r="D514" s="449"/>
      <c r="E514" s="449"/>
      <c r="F514" s="449"/>
      <c r="G514" s="449"/>
      <c r="H514" s="449"/>
      <c r="I514" s="449"/>
      <c r="J514" s="449"/>
      <c r="K514" s="449"/>
      <c r="L514" s="449"/>
      <c r="M514" s="449"/>
      <c r="N514" s="449"/>
      <c r="O514" s="449"/>
      <c r="P514" s="449"/>
      <c r="Q514" s="449"/>
      <c r="R514" s="449"/>
      <c r="S514" s="449"/>
      <c r="T514" s="449"/>
      <c r="U514" s="449"/>
      <c r="V514" s="449"/>
      <c r="W514" s="449"/>
      <c r="X514" s="449"/>
      <c r="Y514" s="449"/>
      <c r="Z514" s="449"/>
      <c r="AA514" s="449"/>
      <c r="AB514" s="449"/>
      <c r="AC514" s="449"/>
      <c r="AD514" s="449"/>
      <c r="AE514" s="449"/>
      <c r="AF514" s="449"/>
    </row>
    <row r="515" spans="1:32">
      <c r="A515" s="436" t="s">
        <v>15</v>
      </c>
      <c r="B515" s="436"/>
      <c r="C515" s="436"/>
      <c r="D515" s="436"/>
      <c r="E515" s="436"/>
      <c r="F515" s="436"/>
      <c r="G515" s="436"/>
      <c r="H515" s="436"/>
      <c r="I515" s="288" t="str">
        <f>IF(データ!$M$25=0," ",データ!$M$25)</f>
        <v>雲南市民バス（２９人乗り４WD）更新事業</v>
      </c>
      <c r="J515" s="289"/>
      <c r="K515" s="289"/>
      <c r="L515" s="289"/>
      <c r="M515" s="289"/>
      <c r="N515" s="289"/>
      <c r="O515" s="289"/>
      <c r="P515" s="289"/>
      <c r="Q515" s="289"/>
      <c r="R515" s="289"/>
      <c r="S515" s="289"/>
      <c r="T515" s="289"/>
      <c r="U515" s="289"/>
      <c r="V515" s="289"/>
      <c r="W515" s="289"/>
      <c r="X515" s="289"/>
      <c r="Y515" s="289"/>
      <c r="Z515" s="289"/>
      <c r="AA515" s="289"/>
      <c r="AB515" s="289"/>
      <c r="AC515" s="289"/>
      <c r="AD515" s="289"/>
      <c r="AE515" s="289"/>
      <c r="AF515" s="290"/>
    </row>
    <row r="516" spans="1:32">
      <c r="A516" s="436" t="s">
        <v>129</v>
      </c>
      <c r="B516" s="436"/>
      <c r="C516" s="436"/>
      <c r="D516" s="436"/>
      <c r="E516" s="436"/>
      <c r="F516" s="436"/>
      <c r="G516" s="436"/>
      <c r="H516" s="436"/>
      <c r="I516" s="288" t="str">
        <f>IF(データ!$M$26=0," ",データ!$M$26)</f>
        <v>雲南市木次町里方</v>
      </c>
      <c r="J516" s="289"/>
      <c r="K516" s="289"/>
      <c r="L516" s="289"/>
      <c r="M516" s="289"/>
      <c r="N516" s="289"/>
      <c r="O516" s="289"/>
      <c r="P516" s="289"/>
      <c r="Q516" s="289"/>
      <c r="R516" s="289"/>
      <c r="S516" s="289"/>
      <c r="T516" s="289"/>
      <c r="U516" s="289"/>
      <c r="V516" s="289"/>
      <c r="W516" s="289"/>
      <c r="X516" s="289"/>
      <c r="Y516" s="289"/>
      <c r="Z516" s="289"/>
      <c r="AA516" s="289"/>
      <c r="AB516" s="289"/>
      <c r="AC516" s="289"/>
      <c r="AD516" s="289"/>
      <c r="AE516" s="289"/>
      <c r="AF516" s="290"/>
    </row>
    <row r="517" spans="1:32">
      <c r="A517" s="444" t="s">
        <v>84</v>
      </c>
      <c r="B517" s="445"/>
      <c r="C517" s="445"/>
      <c r="D517" s="445"/>
      <c r="E517" s="445"/>
      <c r="F517" s="445"/>
      <c r="G517" s="445"/>
      <c r="H517" s="446"/>
      <c r="I517" s="293">
        <f>IF(データ!$M$31=0," ",データ!$M$31)</f>
        <v>45429</v>
      </c>
      <c r="J517" s="292"/>
      <c r="K517" s="292"/>
      <c r="L517" s="292"/>
      <c r="M517" s="292"/>
      <c r="N517" s="292"/>
      <c r="O517" s="292"/>
      <c r="P517" s="292"/>
      <c r="Q517" s="42" t="str">
        <f>IF(S517="","","～")</f>
        <v>～</v>
      </c>
      <c r="R517" s="42"/>
      <c r="S517" s="292">
        <f>IF(データ!$M$32=0," ",データ!$M$32)</f>
        <v>45719</v>
      </c>
      <c r="T517" s="292"/>
      <c r="U517" s="292"/>
      <c r="V517" s="292"/>
      <c r="W517" s="292"/>
      <c r="X517" s="292"/>
      <c r="Y517" s="292"/>
      <c r="Z517" s="292"/>
      <c r="AA517" s="44"/>
      <c r="AB517" s="44"/>
      <c r="AC517" s="44"/>
      <c r="AD517" s="44"/>
      <c r="AE517" s="44"/>
      <c r="AF517" s="45"/>
    </row>
    <row r="518" spans="1:32">
      <c r="A518" s="436" t="s">
        <v>85</v>
      </c>
      <c r="B518" s="436"/>
      <c r="C518" s="436"/>
      <c r="D518" s="436"/>
      <c r="E518" s="436"/>
      <c r="F518" s="436" t="s">
        <v>86</v>
      </c>
      <c r="G518" s="436"/>
      <c r="H518" s="436"/>
      <c r="I518" s="441" t="str">
        <f>IF(データ!$M$35=0," ",データ!$M$35)</f>
        <v>令和6年5月8日（水）から令和6年5月16日（木）</v>
      </c>
      <c r="J518" s="442"/>
      <c r="K518" s="442"/>
      <c r="L518" s="442"/>
      <c r="M518" s="442"/>
      <c r="N518" s="442"/>
      <c r="O518" s="442"/>
      <c r="P518" s="442"/>
      <c r="Q518" s="442"/>
      <c r="R518" s="442"/>
      <c r="S518" s="442"/>
      <c r="T518" s="442"/>
      <c r="U518" s="442"/>
      <c r="V518" s="442"/>
      <c r="W518" s="442"/>
      <c r="X518" s="442"/>
      <c r="Y518" s="442"/>
      <c r="Z518" s="442"/>
      <c r="AA518" s="442"/>
      <c r="AB518" s="442"/>
      <c r="AC518" s="442"/>
      <c r="AD518" s="442"/>
      <c r="AE518" s="442"/>
      <c r="AF518" s="443"/>
    </row>
    <row r="519" spans="1:32">
      <c r="A519" s="436"/>
      <c r="B519" s="436"/>
      <c r="C519" s="436"/>
      <c r="D519" s="436"/>
      <c r="E519" s="436"/>
      <c r="F519" s="436" t="s">
        <v>87</v>
      </c>
      <c r="G519" s="436"/>
      <c r="H519" s="436"/>
      <c r="I519" s="288" t="str">
        <f>IF(データ!$M$36=0," ",データ!$M$36)</f>
        <v>ホームページ</v>
      </c>
      <c r="J519" s="289"/>
      <c r="K519" s="289"/>
      <c r="L519" s="289"/>
      <c r="M519" s="289"/>
      <c r="N519" s="289"/>
      <c r="O519" s="289"/>
      <c r="P519" s="289"/>
      <c r="Q519" s="289"/>
      <c r="R519" s="289"/>
      <c r="S519" s="289"/>
      <c r="T519" s="289"/>
      <c r="U519" s="289"/>
      <c r="V519" s="289"/>
      <c r="W519" s="289"/>
      <c r="X519" s="289"/>
      <c r="Y519" s="289"/>
      <c r="Z519" s="289"/>
      <c r="AA519" s="289"/>
      <c r="AB519" s="289"/>
      <c r="AC519" s="289"/>
      <c r="AD519" s="289"/>
      <c r="AE519" s="289"/>
      <c r="AF519" s="290"/>
    </row>
    <row r="520" spans="1:32">
      <c r="A520" s="436" t="s">
        <v>88</v>
      </c>
      <c r="B520" s="436"/>
      <c r="C520" s="436"/>
      <c r="D520" s="436"/>
      <c r="E520" s="436"/>
      <c r="F520" s="436" t="s">
        <v>89</v>
      </c>
      <c r="G520" s="436"/>
      <c r="H520" s="436"/>
      <c r="I520" s="441" t="str">
        <f>IF(データ!$M$37=0," ",データ!$M$37)</f>
        <v>実施しない</v>
      </c>
      <c r="J520" s="442"/>
      <c r="K520" s="442"/>
      <c r="L520" s="442"/>
      <c r="M520" s="442"/>
      <c r="N520" s="442"/>
      <c r="O520" s="442"/>
      <c r="P520" s="442"/>
      <c r="Q520" s="442"/>
      <c r="R520" s="442"/>
      <c r="S520" s="442"/>
      <c r="T520" s="442"/>
      <c r="U520" s="442"/>
      <c r="V520" s="442"/>
      <c r="W520" s="442"/>
      <c r="X520" s="442"/>
      <c r="Y520" s="442"/>
      <c r="Z520" s="442"/>
      <c r="AA520" s="442"/>
      <c r="AB520" s="442"/>
      <c r="AC520" s="442"/>
      <c r="AD520" s="442"/>
      <c r="AE520" s="442"/>
      <c r="AF520" s="443"/>
    </row>
    <row r="521" spans="1:32">
      <c r="A521" s="436"/>
      <c r="B521" s="436"/>
      <c r="C521" s="436"/>
      <c r="D521" s="436"/>
      <c r="E521" s="436"/>
      <c r="F521" s="436" t="s">
        <v>87</v>
      </c>
      <c r="G521" s="436"/>
      <c r="H521" s="436"/>
      <c r="I521" s="191" t="str">
        <f>IF(データ!$M$38=0," ",データ!$M$38)</f>
        <v>実施しない</v>
      </c>
      <c r="J521" s="191"/>
      <c r="K521" s="191"/>
      <c r="L521" s="191"/>
      <c r="M521" s="191"/>
      <c r="N521" s="191"/>
      <c r="O521" s="191"/>
      <c r="P521" s="191"/>
      <c r="Q521" s="191"/>
      <c r="R521" s="191"/>
      <c r="S521" s="191"/>
      <c r="T521" s="191"/>
      <c r="U521" s="191"/>
      <c r="V521" s="191"/>
      <c r="W521" s="191"/>
      <c r="X521" s="191"/>
      <c r="Y521" s="191"/>
      <c r="Z521" s="191"/>
      <c r="AA521" s="191"/>
      <c r="AB521" s="191"/>
      <c r="AC521" s="191"/>
      <c r="AD521" s="191"/>
      <c r="AE521" s="191"/>
      <c r="AF521" s="191"/>
    </row>
    <row r="522" spans="1:32">
      <c r="A522" s="436" t="s">
        <v>90</v>
      </c>
      <c r="B522" s="436"/>
      <c r="C522" s="436"/>
      <c r="D522" s="436"/>
      <c r="E522" s="436"/>
      <c r="F522" s="436"/>
      <c r="G522" s="436"/>
      <c r="H522" s="436"/>
      <c r="I522" s="191" t="str">
        <f>IF(データ!$M$39=0," ",データ!$M$39)</f>
        <v>入札書及び見積明細</v>
      </c>
      <c r="J522" s="191"/>
      <c r="K522" s="191"/>
      <c r="L522" s="191"/>
      <c r="M522" s="191"/>
      <c r="N522" s="191"/>
      <c r="O522" s="191"/>
      <c r="P522" s="191"/>
      <c r="Q522" s="191"/>
      <c r="R522" s="191"/>
      <c r="S522" s="191"/>
      <c r="T522" s="191"/>
      <c r="U522" s="191"/>
      <c r="V522" s="191"/>
      <c r="W522" s="191"/>
      <c r="X522" s="191"/>
      <c r="Y522" s="191"/>
      <c r="Z522" s="191"/>
      <c r="AA522" s="191"/>
      <c r="AB522" s="191"/>
      <c r="AC522" s="191"/>
      <c r="AD522" s="191"/>
      <c r="AE522" s="191"/>
      <c r="AF522" s="191"/>
    </row>
    <row r="523" spans="1:32">
      <c r="A523" s="436" t="s">
        <v>20</v>
      </c>
      <c r="B523" s="436"/>
      <c r="C523" s="436"/>
      <c r="D523" s="436"/>
      <c r="E523" s="436"/>
      <c r="F523" s="436"/>
      <c r="G523" s="436"/>
      <c r="H523" s="436"/>
      <c r="I523" s="191" t="str">
        <f>IF(データ!$M$40=0," ",データ!$M$40)</f>
        <v>実施しない</v>
      </c>
      <c r="J523" s="191"/>
      <c r="K523" s="191"/>
      <c r="L523" s="191"/>
      <c r="M523" s="191"/>
      <c r="N523" s="191"/>
      <c r="O523" s="191"/>
      <c r="P523" s="191"/>
      <c r="Q523" s="191"/>
      <c r="R523" s="191"/>
      <c r="S523" s="191"/>
      <c r="T523" s="191"/>
      <c r="U523" s="191"/>
      <c r="V523" s="191"/>
      <c r="W523" s="191"/>
      <c r="X523" s="191"/>
      <c r="Y523" s="191"/>
      <c r="Z523" s="191"/>
      <c r="AA523" s="191"/>
      <c r="AB523" s="191"/>
      <c r="AC523" s="191"/>
      <c r="AD523" s="191"/>
      <c r="AE523" s="191"/>
      <c r="AF523" s="191"/>
    </row>
    <row r="524" spans="1:32">
      <c r="A524" s="436" t="s">
        <v>91</v>
      </c>
      <c r="B524" s="436"/>
      <c r="C524" s="436"/>
      <c r="D524" s="436"/>
      <c r="E524" s="436"/>
      <c r="F524" s="436" t="s">
        <v>89</v>
      </c>
      <c r="G524" s="436"/>
      <c r="H524" s="436"/>
      <c r="I524" s="293">
        <f>IF(データ!$M$41=0," ",データ!$M$41)</f>
        <v>45429</v>
      </c>
      <c r="J524" s="292"/>
      <c r="K524" s="292"/>
      <c r="L524" s="292"/>
      <c r="M524" s="292"/>
      <c r="N524" s="292"/>
      <c r="O524" s="292"/>
      <c r="P524" s="292"/>
      <c r="Q524" s="367">
        <f>IF(データ!$M$42=0," ",データ!$M$42)</f>
        <v>0.6875</v>
      </c>
      <c r="R524" s="367"/>
      <c r="S524" s="367"/>
      <c r="T524" s="1"/>
      <c r="U524" s="345" t="str">
        <f>IF(データ!$M$33="随意契約","までに提出する","")</f>
        <v/>
      </c>
      <c r="V524" s="345"/>
      <c r="W524" s="345"/>
      <c r="X524" s="345"/>
      <c r="Y524" s="345"/>
      <c r="Z524" s="345"/>
      <c r="AA524" s="345"/>
      <c r="AB524" s="345"/>
      <c r="AC524" s="345"/>
      <c r="AD524" s="345"/>
      <c r="AE524" s="345"/>
      <c r="AF524" s="346"/>
    </row>
    <row r="525" spans="1:32">
      <c r="A525" s="436"/>
      <c r="B525" s="436"/>
      <c r="C525" s="436"/>
      <c r="D525" s="436"/>
      <c r="E525" s="436"/>
      <c r="F525" s="436" t="s">
        <v>87</v>
      </c>
      <c r="G525" s="436"/>
      <c r="H525" s="436"/>
      <c r="I525" s="191" t="str">
        <f>IF(データ!$M$43=0," ",データ!$M$43)</f>
        <v>雲南市役所2階204会議室</v>
      </c>
      <c r="J525" s="191"/>
      <c r="K525" s="191"/>
      <c r="L525" s="191"/>
      <c r="M525" s="191"/>
      <c r="N525" s="191"/>
      <c r="O525" s="191"/>
      <c r="P525" s="191"/>
      <c r="Q525" s="191"/>
      <c r="R525" s="191"/>
      <c r="S525" s="191"/>
      <c r="T525" s="191"/>
      <c r="U525" s="191"/>
      <c r="V525" s="191"/>
      <c r="W525" s="191"/>
      <c r="X525" s="191"/>
      <c r="Y525" s="191"/>
      <c r="Z525" s="191"/>
      <c r="AA525" s="191"/>
      <c r="AB525" s="191"/>
      <c r="AC525" s="191"/>
      <c r="AD525" s="191"/>
      <c r="AE525" s="191"/>
      <c r="AF525" s="191"/>
    </row>
    <row r="526" spans="1:32">
      <c r="A526" s="436"/>
      <c r="B526" s="436"/>
      <c r="C526" s="436"/>
      <c r="D526" s="436"/>
      <c r="E526" s="436"/>
      <c r="F526" s="436" t="s">
        <v>92</v>
      </c>
      <c r="G526" s="436"/>
      <c r="H526" s="436"/>
      <c r="I526" s="191" t="str">
        <f>IF(データ!$M$44=0," ",データ!$M$44)</f>
        <v>3回</v>
      </c>
      <c r="J526" s="191"/>
      <c r="K526" s="191"/>
      <c r="L526" s="191"/>
      <c r="M526" s="191"/>
      <c r="N526" s="191"/>
      <c r="O526" s="191"/>
      <c r="P526" s="191"/>
      <c r="Q526" s="191"/>
      <c r="R526" s="191"/>
      <c r="S526" s="191"/>
      <c r="T526" s="191"/>
      <c r="U526" s="191"/>
      <c r="V526" s="191"/>
      <c r="W526" s="191"/>
      <c r="X526" s="191"/>
      <c r="Y526" s="191"/>
      <c r="Z526" s="191"/>
      <c r="AA526" s="191"/>
      <c r="AB526" s="191"/>
      <c r="AC526" s="191"/>
      <c r="AD526" s="191"/>
      <c r="AE526" s="191"/>
      <c r="AF526" s="191"/>
    </row>
    <row r="527" spans="1:32">
      <c r="A527" s="436" t="s">
        <v>93</v>
      </c>
      <c r="B527" s="436"/>
      <c r="C527" s="436"/>
      <c r="D527" s="436"/>
      <c r="E527" s="436"/>
      <c r="F527" s="436" t="s">
        <v>89</v>
      </c>
      <c r="G527" s="436"/>
      <c r="H527" s="436"/>
      <c r="I527" s="293">
        <f>IF(データ!$M$45=0," ",データ!$M$45)</f>
        <v>45429</v>
      </c>
      <c r="J527" s="292"/>
      <c r="K527" s="292"/>
      <c r="L527" s="292"/>
      <c r="M527" s="292"/>
      <c r="N527" s="292"/>
      <c r="O527" s="292"/>
      <c r="P527" s="292"/>
      <c r="Q527" s="367">
        <f>IF(データ!$M$46=0," ",データ!$M$46)</f>
        <v>0.6875</v>
      </c>
      <c r="R527" s="367"/>
      <c r="S527" s="367"/>
      <c r="T527" s="1"/>
      <c r="U527" s="345" t="s">
        <v>267</v>
      </c>
      <c r="V527" s="345"/>
      <c r="W527" s="345"/>
      <c r="X527" s="345"/>
      <c r="Y527" s="345"/>
      <c r="Z527" s="345"/>
      <c r="AA527" s="345"/>
      <c r="AB527" s="345"/>
      <c r="AC527" s="345"/>
      <c r="AD527" s="345"/>
      <c r="AE527" s="345"/>
      <c r="AF527" s="346"/>
    </row>
    <row r="528" spans="1:32">
      <c r="A528" s="436"/>
      <c r="B528" s="436"/>
      <c r="C528" s="436"/>
      <c r="D528" s="436"/>
      <c r="E528" s="436"/>
      <c r="F528" s="436" t="s">
        <v>87</v>
      </c>
      <c r="G528" s="436"/>
      <c r="H528" s="436"/>
      <c r="I528" s="191" t="str">
        <f>IF(データ!$M$47=0," ",データ!$M$47)</f>
        <v>雲南市役所2階204会議室</v>
      </c>
      <c r="J528" s="191"/>
      <c r="K528" s="191"/>
      <c r="L528" s="191"/>
      <c r="M528" s="191"/>
      <c r="N528" s="191"/>
      <c r="O528" s="191"/>
      <c r="P528" s="191"/>
      <c r="Q528" s="191"/>
      <c r="R528" s="191"/>
      <c r="S528" s="191"/>
      <c r="T528" s="191"/>
      <c r="U528" s="191"/>
      <c r="V528" s="191"/>
      <c r="W528" s="191"/>
      <c r="X528" s="191"/>
      <c r="Y528" s="191"/>
      <c r="Z528" s="191"/>
      <c r="AA528" s="191"/>
      <c r="AB528" s="191"/>
      <c r="AC528" s="191"/>
      <c r="AD528" s="191"/>
      <c r="AE528" s="191"/>
      <c r="AF528" s="191"/>
    </row>
    <row r="529" spans="1:32">
      <c r="A529" s="436" t="s">
        <v>27</v>
      </c>
      <c r="B529" s="436"/>
      <c r="C529" s="436"/>
      <c r="D529" s="436"/>
      <c r="E529" s="436"/>
      <c r="F529" s="436"/>
      <c r="G529" s="436"/>
      <c r="H529" s="436"/>
      <c r="I529" s="311" t="str">
        <f>IF(データ!$M$63=0," ",データ!$M$63)</f>
        <v>設けない</v>
      </c>
      <c r="J529" s="311"/>
      <c r="K529" s="311"/>
      <c r="L529" s="311"/>
      <c r="M529" s="311"/>
      <c r="N529" s="311"/>
      <c r="O529" s="311"/>
      <c r="P529" s="311"/>
      <c r="Q529" s="311"/>
      <c r="R529" s="311"/>
      <c r="S529" s="311"/>
      <c r="T529" s="311"/>
      <c r="U529" s="311"/>
      <c r="V529" s="311"/>
      <c r="W529" s="311"/>
      <c r="X529" s="311"/>
      <c r="Y529" s="311"/>
      <c r="Z529" s="311"/>
      <c r="AA529" s="311"/>
      <c r="AB529" s="311"/>
      <c r="AC529" s="311"/>
      <c r="AD529" s="311"/>
      <c r="AE529" s="311"/>
      <c r="AF529" s="311"/>
    </row>
    <row r="530" spans="1:32">
      <c r="A530" s="436" t="s">
        <v>122</v>
      </c>
      <c r="B530" s="436"/>
      <c r="C530" s="436"/>
      <c r="D530" s="436"/>
      <c r="E530" s="436"/>
      <c r="F530" s="436"/>
      <c r="G530" s="436"/>
      <c r="H530" s="436"/>
      <c r="I53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530" s="483"/>
      <c r="K530" s="483"/>
      <c r="L530" s="483"/>
      <c r="M530" s="483"/>
      <c r="N530" s="483"/>
      <c r="O530" s="483"/>
      <c r="P530" s="483"/>
      <c r="Q530" s="483"/>
      <c r="R530" s="483"/>
      <c r="S530" s="483"/>
      <c r="T530" s="483"/>
      <c r="U530" s="483"/>
      <c r="V530" s="483"/>
      <c r="W530" s="483"/>
      <c r="X530" s="483"/>
      <c r="Y530" s="483"/>
      <c r="Z530" s="483"/>
      <c r="AA530" s="483"/>
      <c r="AB530" s="483"/>
      <c r="AC530" s="483"/>
      <c r="AD530" s="483"/>
      <c r="AE530" s="483"/>
      <c r="AF530" s="483"/>
    </row>
    <row r="531" spans="1:32">
      <c r="A531" s="436"/>
      <c r="B531" s="436"/>
      <c r="C531" s="436"/>
      <c r="D531" s="436"/>
      <c r="E531" s="436"/>
      <c r="F531" s="436"/>
      <c r="G531" s="436"/>
      <c r="H531" s="436"/>
      <c r="I531" s="483"/>
      <c r="J531" s="483"/>
      <c r="K531" s="483"/>
      <c r="L531" s="483"/>
      <c r="M531" s="483"/>
      <c r="N531" s="483"/>
      <c r="O531" s="483"/>
      <c r="P531" s="483"/>
      <c r="Q531" s="483"/>
      <c r="R531" s="483"/>
      <c r="S531" s="483"/>
      <c r="T531" s="483"/>
      <c r="U531" s="483"/>
      <c r="V531" s="483"/>
      <c r="W531" s="483"/>
      <c r="X531" s="483"/>
      <c r="Y531" s="483"/>
      <c r="Z531" s="483"/>
      <c r="AA531" s="483"/>
      <c r="AB531" s="483"/>
      <c r="AC531" s="483"/>
      <c r="AD531" s="483"/>
      <c r="AE531" s="483"/>
      <c r="AF531" s="483"/>
    </row>
    <row r="532" spans="1:32">
      <c r="A532" s="436"/>
      <c r="B532" s="436"/>
      <c r="C532" s="436"/>
      <c r="D532" s="436"/>
      <c r="E532" s="436"/>
      <c r="F532" s="436"/>
      <c r="G532" s="436"/>
      <c r="H532" s="436"/>
      <c r="I532" s="483"/>
      <c r="J532" s="483"/>
      <c r="K532" s="483"/>
      <c r="L532" s="483"/>
      <c r="M532" s="483"/>
      <c r="N532" s="483"/>
      <c r="O532" s="483"/>
      <c r="P532" s="483"/>
      <c r="Q532" s="483"/>
      <c r="R532" s="483"/>
      <c r="S532" s="483"/>
      <c r="T532" s="483"/>
      <c r="U532" s="483"/>
      <c r="V532" s="483"/>
      <c r="W532" s="483"/>
      <c r="X532" s="483"/>
      <c r="Y532" s="483"/>
      <c r="Z532" s="483"/>
      <c r="AA532" s="483"/>
      <c r="AB532" s="483"/>
      <c r="AC532" s="483"/>
      <c r="AD532" s="483"/>
      <c r="AE532" s="483"/>
      <c r="AF532" s="483"/>
    </row>
    <row r="533" spans="1:32">
      <c r="A533" s="436"/>
      <c r="B533" s="436"/>
      <c r="C533" s="436"/>
      <c r="D533" s="436"/>
      <c r="E533" s="436"/>
      <c r="F533" s="436"/>
      <c r="G533" s="436"/>
      <c r="H533" s="436"/>
      <c r="I533" s="483"/>
      <c r="J533" s="483"/>
      <c r="K533" s="483"/>
      <c r="L533" s="483"/>
      <c r="M533" s="483"/>
      <c r="N533" s="483"/>
      <c r="O533" s="483"/>
      <c r="P533" s="483"/>
      <c r="Q533" s="483"/>
      <c r="R533" s="483"/>
      <c r="S533" s="483"/>
      <c r="T533" s="483"/>
      <c r="U533" s="483"/>
      <c r="V533" s="483"/>
      <c r="W533" s="483"/>
      <c r="X533" s="483"/>
      <c r="Y533" s="483"/>
      <c r="Z533" s="483"/>
      <c r="AA533" s="483"/>
      <c r="AB533" s="483"/>
      <c r="AC533" s="483"/>
      <c r="AD533" s="483"/>
      <c r="AE533" s="483"/>
      <c r="AF533" s="483"/>
    </row>
    <row r="534" spans="1:32">
      <c r="A534" s="436"/>
      <c r="B534" s="436"/>
      <c r="C534" s="436"/>
      <c r="D534" s="436"/>
      <c r="E534" s="436"/>
      <c r="F534" s="436"/>
      <c r="G534" s="436"/>
      <c r="H534" s="436"/>
      <c r="I534" s="483"/>
      <c r="J534" s="483"/>
      <c r="K534" s="483"/>
      <c r="L534" s="483"/>
      <c r="M534" s="483"/>
      <c r="N534" s="483"/>
      <c r="O534" s="483"/>
      <c r="P534" s="483"/>
      <c r="Q534" s="483"/>
      <c r="R534" s="483"/>
      <c r="S534" s="483"/>
      <c r="T534" s="483"/>
      <c r="U534" s="483"/>
      <c r="V534" s="483"/>
      <c r="W534" s="483"/>
      <c r="X534" s="483"/>
      <c r="Y534" s="483"/>
      <c r="Z534" s="483"/>
      <c r="AA534" s="483"/>
      <c r="AB534" s="483"/>
      <c r="AC534" s="483"/>
      <c r="AD534" s="483"/>
      <c r="AE534" s="483"/>
      <c r="AF534" s="483"/>
    </row>
    <row r="535" spans="1:32">
      <c r="A535" s="436"/>
      <c r="B535" s="436"/>
      <c r="C535" s="436"/>
      <c r="D535" s="436"/>
      <c r="E535" s="436"/>
      <c r="F535" s="436"/>
      <c r="G535" s="436"/>
      <c r="H535" s="436"/>
      <c r="I535" s="483"/>
      <c r="J535" s="483"/>
      <c r="K535" s="483"/>
      <c r="L535" s="483"/>
      <c r="M535" s="483"/>
      <c r="N535" s="483"/>
      <c r="O535" s="483"/>
      <c r="P535" s="483"/>
      <c r="Q535" s="483"/>
      <c r="R535" s="483"/>
      <c r="S535" s="483"/>
      <c r="T535" s="483"/>
      <c r="U535" s="483"/>
      <c r="V535" s="483"/>
      <c r="W535" s="483"/>
      <c r="X535" s="483"/>
      <c r="Y535" s="483"/>
      <c r="Z535" s="483"/>
      <c r="AA535" s="483"/>
      <c r="AB535" s="483"/>
      <c r="AC535" s="483"/>
      <c r="AD535" s="483"/>
      <c r="AE535" s="483"/>
      <c r="AF535" s="483"/>
    </row>
    <row r="536" spans="1:32">
      <c r="A536" s="436"/>
      <c r="B536" s="436"/>
      <c r="C536" s="436"/>
      <c r="D536" s="436"/>
      <c r="E536" s="436"/>
      <c r="F536" s="436"/>
      <c r="G536" s="436"/>
      <c r="H536" s="436"/>
      <c r="I536" s="483"/>
      <c r="J536" s="483"/>
      <c r="K536" s="483"/>
      <c r="L536" s="483"/>
      <c r="M536" s="483"/>
      <c r="N536" s="483"/>
      <c r="O536" s="483"/>
      <c r="P536" s="483"/>
      <c r="Q536" s="483"/>
      <c r="R536" s="483"/>
      <c r="S536" s="483"/>
      <c r="T536" s="483"/>
      <c r="U536" s="483"/>
      <c r="V536" s="483"/>
      <c r="W536" s="483"/>
      <c r="X536" s="483"/>
      <c r="Y536" s="483"/>
      <c r="Z536" s="483"/>
      <c r="AA536" s="483"/>
      <c r="AB536" s="483"/>
      <c r="AC536" s="483"/>
      <c r="AD536" s="483"/>
      <c r="AE536" s="483"/>
      <c r="AF536" s="483"/>
    </row>
    <row r="537" spans="1:32">
      <c r="A537" s="436"/>
      <c r="B537" s="436"/>
      <c r="C537" s="436"/>
      <c r="D537" s="436"/>
      <c r="E537" s="436"/>
      <c r="F537" s="436"/>
      <c r="G537" s="436"/>
      <c r="H537" s="436"/>
      <c r="I537" s="483"/>
      <c r="J537" s="483"/>
      <c r="K537" s="483"/>
      <c r="L537" s="483"/>
      <c r="M537" s="483"/>
      <c r="N537" s="483"/>
      <c r="O537" s="483"/>
      <c r="P537" s="483"/>
      <c r="Q537" s="483"/>
      <c r="R537" s="483"/>
      <c r="S537" s="483"/>
      <c r="T537" s="483"/>
      <c r="U537" s="483"/>
      <c r="V537" s="483"/>
      <c r="W537" s="483"/>
      <c r="X537" s="483"/>
      <c r="Y537" s="483"/>
      <c r="Z537" s="483"/>
      <c r="AA537" s="483"/>
      <c r="AB537" s="483"/>
      <c r="AC537" s="483"/>
      <c r="AD537" s="483"/>
      <c r="AE537" s="483"/>
      <c r="AF537" s="483"/>
    </row>
    <row r="538" spans="1:32">
      <c r="A538" s="436"/>
      <c r="B538" s="436"/>
      <c r="C538" s="436"/>
      <c r="D538" s="436"/>
      <c r="E538" s="436"/>
      <c r="F538" s="436"/>
      <c r="G538" s="436"/>
      <c r="H538" s="436"/>
      <c r="I538" s="483"/>
      <c r="J538" s="483"/>
      <c r="K538" s="483"/>
      <c r="L538" s="483"/>
      <c r="M538" s="483"/>
      <c r="N538" s="483"/>
      <c r="O538" s="483"/>
      <c r="P538" s="483"/>
      <c r="Q538" s="483"/>
      <c r="R538" s="483"/>
      <c r="S538" s="483"/>
      <c r="T538" s="483"/>
      <c r="U538" s="483"/>
      <c r="V538" s="483"/>
      <c r="W538" s="483"/>
      <c r="X538" s="483"/>
      <c r="Y538" s="483"/>
      <c r="Z538" s="483"/>
      <c r="AA538" s="483"/>
      <c r="AB538" s="483"/>
      <c r="AC538" s="483"/>
      <c r="AD538" s="483"/>
      <c r="AE538" s="483"/>
      <c r="AF538" s="483"/>
    </row>
    <row r="539" spans="1:32">
      <c r="A539" s="436"/>
      <c r="B539" s="436"/>
      <c r="C539" s="436"/>
      <c r="D539" s="436"/>
      <c r="E539" s="436"/>
      <c r="F539" s="436"/>
      <c r="G539" s="436"/>
      <c r="H539" s="436"/>
      <c r="I539" s="483"/>
      <c r="J539" s="483"/>
      <c r="K539" s="483"/>
      <c r="L539" s="483"/>
      <c r="M539" s="483"/>
      <c r="N539" s="483"/>
      <c r="O539" s="483"/>
      <c r="P539" s="483"/>
      <c r="Q539" s="483"/>
      <c r="R539" s="483"/>
      <c r="S539" s="483"/>
      <c r="T539" s="483"/>
      <c r="U539" s="483"/>
      <c r="V539" s="483"/>
      <c r="W539" s="483"/>
      <c r="X539" s="483"/>
      <c r="Y539" s="483"/>
      <c r="Z539" s="483"/>
      <c r="AA539" s="483"/>
      <c r="AB539" s="483"/>
      <c r="AC539" s="483"/>
      <c r="AD539" s="483"/>
      <c r="AE539" s="483"/>
      <c r="AF539" s="483"/>
    </row>
    <row r="540" spans="1:32">
      <c r="A540" s="436"/>
      <c r="B540" s="436"/>
      <c r="C540" s="436"/>
      <c r="D540" s="436"/>
      <c r="E540" s="436"/>
      <c r="F540" s="436"/>
      <c r="G540" s="436"/>
      <c r="H540" s="436"/>
      <c r="I540" s="483"/>
      <c r="J540" s="483"/>
      <c r="K540" s="483"/>
      <c r="L540" s="483"/>
      <c r="M540" s="483"/>
      <c r="N540" s="483"/>
      <c r="O540" s="483"/>
      <c r="P540" s="483"/>
      <c r="Q540" s="483"/>
      <c r="R540" s="483"/>
      <c r="S540" s="483"/>
      <c r="T540" s="483"/>
      <c r="U540" s="483"/>
      <c r="V540" s="483"/>
      <c r="W540" s="483"/>
      <c r="X540" s="483"/>
      <c r="Y540" s="483"/>
      <c r="Z540" s="483"/>
      <c r="AA540" s="483"/>
      <c r="AB540" s="483"/>
      <c r="AC540" s="483"/>
      <c r="AD540" s="483"/>
      <c r="AE540" s="483"/>
      <c r="AF540" s="483"/>
    </row>
    <row r="541" spans="1:32">
      <c r="A541" s="436"/>
      <c r="B541" s="436"/>
      <c r="C541" s="436"/>
      <c r="D541" s="436"/>
      <c r="E541" s="436"/>
      <c r="F541" s="436"/>
      <c r="G541" s="436"/>
      <c r="H541" s="436"/>
      <c r="I541" s="483"/>
      <c r="J541" s="483"/>
      <c r="K541" s="483"/>
      <c r="L541" s="483"/>
      <c r="M541" s="483"/>
      <c r="N541" s="483"/>
      <c r="O541" s="483"/>
      <c r="P541" s="483"/>
      <c r="Q541" s="483"/>
      <c r="R541" s="483"/>
      <c r="S541" s="483"/>
      <c r="T541" s="483"/>
      <c r="U541" s="483"/>
      <c r="V541" s="483"/>
      <c r="W541" s="483"/>
      <c r="X541" s="483"/>
      <c r="Y541" s="483"/>
      <c r="Z541" s="483"/>
      <c r="AA541" s="483"/>
      <c r="AB541" s="483"/>
      <c r="AC541" s="483"/>
      <c r="AD541" s="483"/>
      <c r="AE541" s="483"/>
      <c r="AF541" s="483"/>
    </row>
    <row r="542" spans="1:32">
      <c r="A542" s="452" t="s">
        <v>123</v>
      </c>
      <c r="B542" s="453"/>
      <c r="C542" s="453"/>
      <c r="D542" s="453"/>
      <c r="E542" s="453"/>
      <c r="F542" s="453"/>
      <c r="G542" s="454"/>
      <c r="H542" s="455"/>
      <c r="I542" s="463" t="s">
        <v>130</v>
      </c>
      <c r="J542" s="464"/>
      <c r="K542" s="464"/>
      <c r="L542" s="464"/>
      <c r="M542" s="464"/>
      <c r="N542" s="464"/>
      <c r="O542" s="464"/>
      <c r="P542" s="464"/>
      <c r="Q542" s="464"/>
      <c r="R542" s="464"/>
      <c r="S542" s="464"/>
      <c r="T542" s="464"/>
      <c r="U542" s="464"/>
      <c r="V542" s="464"/>
      <c r="W542" s="464"/>
      <c r="X542" s="464"/>
      <c r="Y542" s="464"/>
      <c r="Z542" s="464"/>
      <c r="AA542" s="464"/>
      <c r="AB542" s="464"/>
      <c r="AC542" s="464"/>
      <c r="AD542" s="464"/>
      <c r="AE542" s="464"/>
      <c r="AF542" s="465"/>
    </row>
    <row r="543" spans="1:32">
      <c r="A543" s="456"/>
      <c r="B543" s="451"/>
      <c r="C543" s="451"/>
      <c r="D543" s="451"/>
      <c r="E543" s="451"/>
      <c r="F543" s="451"/>
      <c r="G543" s="457"/>
      <c r="H543" s="458"/>
      <c r="I543" s="466"/>
      <c r="J543" s="467"/>
      <c r="K543" s="467"/>
      <c r="L543" s="467"/>
      <c r="M543" s="467"/>
      <c r="N543" s="467"/>
      <c r="O543" s="467"/>
      <c r="P543" s="467"/>
      <c r="Q543" s="467"/>
      <c r="R543" s="467"/>
      <c r="S543" s="467"/>
      <c r="T543" s="467"/>
      <c r="U543" s="467"/>
      <c r="V543" s="467"/>
      <c r="W543" s="467"/>
      <c r="X543" s="467"/>
      <c r="Y543" s="467"/>
      <c r="Z543" s="467"/>
      <c r="AA543" s="467"/>
      <c r="AB543" s="467"/>
      <c r="AC543" s="467"/>
      <c r="AD543" s="467"/>
      <c r="AE543" s="467"/>
      <c r="AF543" s="468"/>
    </row>
    <row r="544" spans="1:32">
      <c r="A544" s="459"/>
      <c r="B544" s="460"/>
      <c r="C544" s="460"/>
      <c r="D544" s="460"/>
      <c r="E544" s="460"/>
      <c r="F544" s="460"/>
      <c r="G544" s="461"/>
      <c r="H544" s="462"/>
      <c r="I544" s="469"/>
      <c r="J544" s="470"/>
      <c r="K544" s="470"/>
      <c r="L544" s="470"/>
      <c r="M544" s="470"/>
      <c r="N544" s="470"/>
      <c r="O544" s="470"/>
      <c r="P544" s="470"/>
      <c r="Q544" s="470"/>
      <c r="R544" s="470"/>
      <c r="S544" s="470"/>
      <c r="T544" s="470"/>
      <c r="U544" s="470"/>
      <c r="V544" s="470"/>
      <c r="W544" s="470"/>
      <c r="X544" s="470"/>
      <c r="Y544" s="470"/>
      <c r="Z544" s="470"/>
      <c r="AA544" s="470"/>
      <c r="AB544" s="470"/>
      <c r="AC544" s="470"/>
      <c r="AD544" s="470"/>
      <c r="AE544" s="470"/>
      <c r="AF544" s="471"/>
    </row>
    <row r="545" spans="1:32">
      <c r="A545" s="452" t="s">
        <v>124</v>
      </c>
      <c r="B545" s="453"/>
      <c r="C545" s="453"/>
      <c r="D545" s="453"/>
      <c r="E545" s="453"/>
      <c r="F545" s="453"/>
      <c r="G545" s="453"/>
      <c r="H545" s="472"/>
      <c r="I545" s="475" t="str">
        <f>IF(データ!$M$108=0," ",データ!$M$108)</f>
        <v xml:space="preserve"> </v>
      </c>
      <c r="J545" s="476"/>
      <c r="K545" s="476"/>
      <c r="L545" s="476"/>
      <c r="M545" s="476"/>
      <c r="N545" s="476"/>
      <c r="O545" s="476"/>
      <c r="P545" s="476"/>
      <c r="Q545" s="476"/>
      <c r="R545" s="476"/>
      <c r="S545" s="476"/>
      <c r="T545" s="476"/>
      <c r="U545" s="476"/>
      <c r="V545" s="476"/>
      <c r="W545" s="476"/>
      <c r="X545" s="476"/>
      <c r="Y545" s="476"/>
      <c r="Z545" s="476"/>
      <c r="AA545" s="476"/>
      <c r="AB545" s="476"/>
      <c r="AC545" s="476"/>
      <c r="AD545" s="476"/>
      <c r="AE545" s="476"/>
      <c r="AF545" s="477"/>
    </row>
    <row r="546" spans="1:32">
      <c r="A546" s="456"/>
      <c r="B546" s="451"/>
      <c r="C546" s="451"/>
      <c r="D546" s="451"/>
      <c r="E546" s="451"/>
      <c r="F546" s="451"/>
      <c r="G546" s="451"/>
      <c r="H546" s="473"/>
      <c r="I546" s="478"/>
      <c r="J546" s="448"/>
      <c r="K546" s="448"/>
      <c r="L546" s="448"/>
      <c r="M546" s="448"/>
      <c r="N546" s="448"/>
      <c r="O546" s="448"/>
      <c r="P546" s="448"/>
      <c r="Q546" s="448"/>
      <c r="R546" s="448"/>
      <c r="S546" s="448"/>
      <c r="T546" s="448"/>
      <c r="U546" s="448"/>
      <c r="V546" s="448"/>
      <c r="W546" s="448"/>
      <c r="X546" s="448"/>
      <c r="Y546" s="448"/>
      <c r="Z546" s="448"/>
      <c r="AA546" s="448"/>
      <c r="AB546" s="448"/>
      <c r="AC546" s="448"/>
      <c r="AD546" s="448"/>
      <c r="AE546" s="448"/>
      <c r="AF546" s="479"/>
    </row>
    <row r="547" spans="1:32">
      <c r="A547" s="456"/>
      <c r="B547" s="451"/>
      <c r="C547" s="451"/>
      <c r="D547" s="451"/>
      <c r="E547" s="451"/>
      <c r="F547" s="451"/>
      <c r="G547" s="451"/>
      <c r="H547" s="473"/>
      <c r="I547" s="478"/>
      <c r="J547" s="448"/>
      <c r="K547" s="448"/>
      <c r="L547" s="448"/>
      <c r="M547" s="448"/>
      <c r="N547" s="448"/>
      <c r="O547" s="448"/>
      <c r="P547" s="448"/>
      <c r="Q547" s="448"/>
      <c r="R547" s="448"/>
      <c r="S547" s="448"/>
      <c r="T547" s="448"/>
      <c r="U547" s="448"/>
      <c r="V547" s="448"/>
      <c r="W547" s="448"/>
      <c r="X547" s="448"/>
      <c r="Y547" s="448"/>
      <c r="Z547" s="448"/>
      <c r="AA547" s="448"/>
      <c r="AB547" s="448"/>
      <c r="AC547" s="448"/>
      <c r="AD547" s="448"/>
      <c r="AE547" s="448"/>
      <c r="AF547" s="479"/>
    </row>
    <row r="548" spans="1:32">
      <c r="A548" s="456"/>
      <c r="B548" s="451"/>
      <c r="C548" s="451"/>
      <c r="D548" s="451"/>
      <c r="E548" s="451"/>
      <c r="F548" s="451"/>
      <c r="G548" s="451"/>
      <c r="H548" s="473"/>
      <c r="I548" s="478"/>
      <c r="J548" s="448"/>
      <c r="K548" s="448"/>
      <c r="L548" s="448"/>
      <c r="M548" s="448"/>
      <c r="N548" s="448"/>
      <c r="O548" s="448"/>
      <c r="P548" s="448"/>
      <c r="Q548" s="448"/>
      <c r="R548" s="448"/>
      <c r="S548" s="448"/>
      <c r="T548" s="448"/>
      <c r="U548" s="448"/>
      <c r="V548" s="448"/>
      <c r="W548" s="448"/>
      <c r="X548" s="448"/>
      <c r="Y548" s="448"/>
      <c r="Z548" s="448"/>
      <c r="AA548" s="448"/>
      <c r="AB548" s="448"/>
      <c r="AC548" s="448"/>
      <c r="AD548" s="448"/>
      <c r="AE548" s="448"/>
      <c r="AF548" s="479"/>
    </row>
    <row r="549" spans="1:32">
      <c r="A549" s="456"/>
      <c r="B549" s="451"/>
      <c r="C549" s="451"/>
      <c r="D549" s="451"/>
      <c r="E549" s="451"/>
      <c r="F549" s="451"/>
      <c r="G549" s="451"/>
      <c r="H549" s="473"/>
      <c r="I549" s="478"/>
      <c r="J549" s="448"/>
      <c r="K549" s="448"/>
      <c r="L549" s="448"/>
      <c r="M549" s="448"/>
      <c r="N549" s="448"/>
      <c r="O549" s="448"/>
      <c r="P549" s="448"/>
      <c r="Q549" s="448"/>
      <c r="R549" s="448"/>
      <c r="S549" s="448"/>
      <c r="T549" s="448"/>
      <c r="U549" s="448"/>
      <c r="V549" s="448"/>
      <c r="W549" s="448"/>
      <c r="X549" s="448"/>
      <c r="Y549" s="448"/>
      <c r="Z549" s="448"/>
      <c r="AA549" s="448"/>
      <c r="AB549" s="448"/>
      <c r="AC549" s="448"/>
      <c r="AD549" s="448"/>
      <c r="AE549" s="448"/>
      <c r="AF549" s="479"/>
    </row>
    <row r="550" spans="1:32">
      <c r="A550" s="459"/>
      <c r="B550" s="460"/>
      <c r="C550" s="460"/>
      <c r="D550" s="460"/>
      <c r="E550" s="460"/>
      <c r="F550" s="460"/>
      <c r="G550" s="460"/>
      <c r="H550" s="474"/>
      <c r="I550" s="480"/>
      <c r="J550" s="481"/>
      <c r="K550" s="481"/>
      <c r="L550" s="481"/>
      <c r="M550" s="481"/>
      <c r="N550" s="481"/>
      <c r="O550" s="481"/>
      <c r="P550" s="481"/>
      <c r="Q550" s="481"/>
      <c r="R550" s="481"/>
      <c r="S550" s="481"/>
      <c r="T550" s="481"/>
      <c r="U550" s="481"/>
      <c r="V550" s="481"/>
      <c r="W550" s="481"/>
      <c r="X550" s="481"/>
      <c r="Y550" s="481"/>
      <c r="Z550" s="481"/>
      <c r="AA550" s="481"/>
      <c r="AB550" s="481"/>
      <c r="AC550" s="481"/>
      <c r="AD550" s="481"/>
      <c r="AE550" s="481"/>
      <c r="AF550" s="482"/>
    </row>
    <row r="551" spans="1:32">
      <c r="A551" s="439"/>
      <c r="B551" s="439"/>
      <c r="C551" s="439"/>
      <c r="D551" s="439"/>
      <c r="E551" s="439"/>
      <c r="F551" s="439"/>
      <c r="G551" s="439"/>
      <c r="H551" s="439"/>
      <c r="I551" s="439"/>
      <c r="J551" s="439"/>
      <c r="K551" s="6"/>
      <c r="L551" s="6"/>
      <c r="M551" s="6"/>
      <c r="N551" s="6"/>
      <c r="O551" s="5"/>
      <c r="P551" s="5"/>
      <c r="Q551" s="6"/>
      <c r="R551" s="6"/>
      <c r="S551" s="6"/>
      <c r="T551" s="4"/>
      <c r="U551" s="7"/>
      <c r="V551" s="7"/>
      <c r="W551" s="438" t="str">
        <f>IF(データ!$M$103=0," ",データ!$M$103)</f>
        <v xml:space="preserve"> </v>
      </c>
      <c r="X551" s="438"/>
      <c r="Y551" s="438"/>
      <c r="Z551" s="438"/>
      <c r="AA551" s="438"/>
      <c r="AB551" s="438"/>
      <c r="AC551" s="438"/>
      <c r="AD551" s="438"/>
      <c r="AE551" s="438"/>
      <c r="AF551" s="438"/>
    </row>
    <row r="552" spans="1:32">
      <c r="A552" s="10"/>
      <c r="B552" s="10"/>
      <c r="C552" s="10"/>
      <c r="D552" s="10"/>
      <c r="E552" s="10"/>
      <c r="F552" s="10"/>
      <c r="G552" s="10"/>
      <c r="H552" s="10"/>
      <c r="I552" s="10"/>
      <c r="J552" s="10"/>
      <c r="K552" s="6"/>
      <c r="L552" s="6"/>
      <c r="M552" s="6"/>
      <c r="N552" s="6"/>
      <c r="O552" s="5"/>
      <c r="P552" s="5"/>
      <c r="Q552" s="6"/>
      <c r="R552" s="6"/>
      <c r="S552" s="6"/>
      <c r="T552" s="4"/>
      <c r="U552" s="7"/>
      <c r="V552" s="7"/>
      <c r="W552" s="440" t="str">
        <f>IF(データ!$M$104=0," ",データ!$M$104)</f>
        <v xml:space="preserve"> </v>
      </c>
      <c r="X552" s="440"/>
      <c r="Y552" s="440"/>
      <c r="Z552" s="440"/>
      <c r="AA552" s="440"/>
      <c r="AB552" s="440"/>
      <c r="AC552" s="440"/>
      <c r="AD552" s="440"/>
      <c r="AE552" s="440"/>
      <c r="AF552" s="440"/>
    </row>
    <row r="553" spans="1:32">
      <c r="A553" s="450" t="str">
        <f>IF(データ!AA101=0," ",ASC(データ!AA101))</f>
        <v xml:space="preserve"> </v>
      </c>
      <c r="B553" s="450"/>
      <c r="C553" s="450"/>
      <c r="D553" s="450"/>
      <c r="E553" s="450"/>
      <c r="F553" s="450"/>
      <c r="G553" s="450"/>
      <c r="H553" s="450"/>
      <c r="I553" s="450"/>
      <c r="J553" s="450"/>
      <c r="K553" s="6"/>
      <c r="L553" s="6"/>
      <c r="M553" s="6"/>
      <c r="N553" s="6"/>
      <c r="O553" s="6"/>
      <c r="P553" s="6"/>
      <c r="Q553" s="6"/>
      <c r="R553" s="6"/>
      <c r="S553" s="6"/>
      <c r="T553" s="6"/>
      <c r="U553" s="6"/>
      <c r="V553" s="6"/>
    </row>
    <row r="554" spans="1:32">
      <c r="A554" s="450"/>
      <c r="B554" s="450"/>
      <c r="C554" s="450"/>
      <c r="D554" s="450"/>
      <c r="E554" s="450"/>
      <c r="F554" s="450"/>
      <c r="G554" s="450"/>
      <c r="H554" s="450"/>
      <c r="I554" s="450"/>
      <c r="J554" s="450"/>
      <c r="K554" s="6"/>
      <c r="L554" s="6"/>
      <c r="M554" s="6"/>
      <c r="N554" s="6"/>
      <c r="O554" s="6"/>
      <c r="P554" s="6"/>
      <c r="Q554" s="6"/>
      <c r="R554" s="6"/>
      <c r="S554" s="6"/>
      <c r="T554" s="6"/>
      <c r="U554" s="6"/>
      <c r="V554" s="6"/>
      <c r="W554" s="6"/>
      <c r="X554" s="6"/>
      <c r="Y554" s="6"/>
      <c r="Z554" s="6"/>
      <c r="AA554" s="6"/>
      <c r="AB554" s="6"/>
      <c r="AC554" s="6"/>
      <c r="AD554" s="6"/>
      <c r="AE554" s="6"/>
      <c r="AF554" s="6"/>
    </row>
    <row r="555" spans="1:32">
      <c r="A555" s="450" t="str">
        <f>IF(データ!J101=0," ",ASC(データ!J101)&amp;" 様")</f>
        <v xml:space="preserve"> </v>
      </c>
      <c r="B555" s="450"/>
      <c r="C555" s="450"/>
      <c r="D555" s="450"/>
      <c r="E555" s="450"/>
      <c r="F555" s="450"/>
      <c r="G555" s="450"/>
      <c r="H555" s="450"/>
      <c r="I555" s="450"/>
      <c r="J555" s="450"/>
      <c r="K555" s="450"/>
      <c r="L555" s="450"/>
      <c r="M555" s="450"/>
      <c r="N555" s="4"/>
      <c r="O555" s="6"/>
      <c r="P555" s="6"/>
      <c r="Q555" s="6"/>
      <c r="R555" s="6"/>
      <c r="S555" s="6"/>
      <c r="T555" s="6"/>
      <c r="U555" s="6"/>
      <c r="V555" s="6"/>
      <c r="W555" s="6"/>
      <c r="X555" s="6"/>
      <c r="Y555" s="6"/>
      <c r="Z555" s="6"/>
      <c r="AA555" s="6"/>
      <c r="AB555" s="6"/>
      <c r="AC555" s="6"/>
      <c r="AD555" s="6"/>
      <c r="AE555" s="6"/>
      <c r="AF555" s="6"/>
    </row>
    <row r="556" spans="1:32">
      <c r="A556" s="450"/>
      <c r="B556" s="450"/>
      <c r="C556" s="450"/>
      <c r="D556" s="450"/>
      <c r="E556" s="450"/>
      <c r="F556" s="450"/>
      <c r="G556" s="450"/>
      <c r="H556" s="450"/>
      <c r="I556" s="450"/>
      <c r="J556" s="450"/>
      <c r="K556" s="450"/>
      <c r="L556" s="450"/>
      <c r="M556" s="450"/>
      <c r="N556" s="6"/>
      <c r="O556" s="6"/>
      <c r="P556" s="6"/>
      <c r="Q556" s="6"/>
      <c r="R556" s="6"/>
      <c r="S556" s="6"/>
      <c r="T556" s="6"/>
      <c r="U556" s="6"/>
      <c r="V556" s="6"/>
      <c r="W556" s="6"/>
      <c r="X556" s="6"/>
      <c r="Y556" s="6"/>
      <c r="Z556" s="6"/>
      <c r="AA556" s="6"/>
      <c r="AB556" s="6"/>
      <c r="AC556" s="6"/>
      <c r="AD556" s="6"/>
      <c r="AE556" s="6"/>
      <c r="AF556" s="6"/>
    </row>
    <row r="557" spans="1:32">
      <c r="A557" s="8"/>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c r="AC557" s="6"/>
      <c r="AD557" s="6"/>
      <c r="AE557" s="6"/>
      <c r="AF557" s="6"/>
    </row>
    <row r="558" spans="1:32">
      <c r="A558" s="8"/>
      <c r="B558" s="9"/>
      <c r="C558" s="9"/>
      <c r="D558" s="9"/>
      <c r="E558" s="9"/>
      <c r="F558" s="9"/>
      <c r="G558" s="9"/>
      <c r="H558" s="9"/>
      <c r="I558" s="9"/>
      <c r="J558" s="9"/>
      <c r="K558" s="9"/>
      <c r="L558" s="9"/>
      <c r="M558" s="9"/>
      <c r="N558" s="9"/>
      <c r="O558" s="9"/>
      <c r="P558" s="9"/>
      <c r="Q558" s="9"/>
      <c r="R558" s="9"/>
      <c r="S558" s="9"/>
      <c r="T558" s="59"/>
      <c r="U558" s="59"/>
      <c r="V558" s="59"/>
      <c r="W558" s="451" t="s">
        <v>352</v>
      </c>
      <c r="X558" s="451"/>
      <c r="Y558" s="451"/>
      <c r="Z558" s="451"/>
      <c r="AA558" s="451"/>
      <c r="AB558" s="451"/>
      <c r="AC558" s="451"/>
      <c r="AD558" s="451"/>
      <c r="AE558" s="451"/>
      <c r="AF558" s="451"/>
    </row>
    <row r="559" spans="1:32">
      <c r="A559" s="8"/>
      <c r="B559" s="6"/>
      <c r="C559" s="6"/>
      <c r="D559" s="6"/>
      <c r="E559" s="6"/>
      <c r="F559" s="6"/>
      <c r="G559" s="6"/>
      <c r="H559" s="6"/>
      <c r="I559" s="6"/>
      <c r="J559" s="6"/>
      <c r="K559" s="6"/>
      <c r="L559" s="6"/>
      <c r="M559" s="6"/>
      <c r="N559" s="6"/>
      <c r="O559" s="6"/>
      <c r="P559" s="6"/>
      <c r="Q559" s="6"/>
      <c r="R559" s="6"/>
      <c r="S559" s="6"/>
      <c r="T559" s="2"/>
      <c r="U559" s="2"/>
      <c r="V559" s="2"/>
      <c r="W559" s="437" t="str">
        <f>IF(データ!$M$23=0,"","("&amp;データ!$M$23&amp;")")</f>
        <v>(政策企画部　うんなん暮らし推進課　交通政策室)</v>
      </c>
      <c r="X559" s="437"/>
      <c r="Y559" s="437"/>
      <c r="Z559" s="437"/>
      <c r="AA559" s="437"/>
      <c r="AB559" s="437"/>
      <c r="AC559" s="437"/>
      <c r="AD559" s="437"/>
      <c r="AE559" s="437"/>
      <c r="AF559" s="437"/>
    </row>
    <row r="560" spans="1:32">
      <c r="A560" s="8"/>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8"/>
      <c r="AC560" s="6"/>
      <c r="AD560" s="6"/>
      <c r="AE560" s="6"/>
      <c r="AF560" s="6"/>
    </row>
    <row r="561" spans="1:32" ht="13.5" customHeight="1">
      <c r="A561" s="447" t="str">
        <f>$A$11</f>
        <v>指名通知書</v>
      </c>
      <c r="B561" s="447"/>
      <c r="C561" s="447"/>
      <c r="D561" s="447"/>
      <c r="E561" s="447"/>
      <c r="F561" s="447"/>
      <c r="G561" s="447"/>
      <c r="H561" s="447"/>
      <c r="I561" s="447"/>
      <c r="J561" s="447"/>
      <c r="K561" s="447"/>
      <c r="L561" s="447"/>
      <c r="M561" s="447"/>
      <c r="N561" s="447"/>
      <c r="O561" s="447"/>
      <c r="P561" s="447"/>
      <c r="Q561" s="447"/>
      <c r="R561" s="447"/>
      <c r="S561" s="447"/>
      <c r="T561" s="447"/>
      <c r="U561" s="447"/>
      <c r="V561" s="447"/>
      <c r="W561" s="447"/>
      <c r="X561" s="447"/>
      <c r="Y561" s="447"/>
      <c r="Z561" s="447"/>
      <c r="AA561" s="447"/>
      <c r="AB561" s="447"/>
      <c r="AC561" s="447"/>
      <c r="AD561" s="447"/>
      <c r="AE561" s="447"/>
      <c r="AF561" s="447"/>
    </row>
    <row r="562" spans="1:32" ht="13.5" customHeight="1">
      <c r="A562" s="447"/>
      <c r="B562" s="447"/>
      <c r="C562" s="447"/>
      <c r="D562" s="447"/>
      <c r="E562" s="447"/>
      <c r="F562" s="447"/>
      <c r="G562" s="447"/>
      <c r="H562" s="447"/>
      <c r="I562" s="447"/>
      <c r="J562" s="447"/>
      <c r="K562" s="447"/>
      <c r="L562" s="447"/>
      <c r="M562" s="447"/>
      <c r="N562" s="447"/>
      <c r="O562" s="447"/>
      <c r="P562" s="447"/>
      <c r="Q562" s="447"/>
      <c r="R562" s="447"/>
      <c r="S562" s="447"/>
      <c r="T562" s="447"/>
      <c r="U562" s="447"/>
      <c r="V562" s="447"/>
      <c r="W562" s="447"/>
      <c r="X562" s="447"/>
      <c r="Y562" s="447"/>
      <c r="Z562" s="447"/>
      <c r="AA562" s="447"/>
      <c r="AB562" s="447"/>
      <c r="AC562" s="447"/>
      <c r="AD562" s="447"/>
      <c r="AE562" s="447"/>
      <c r="AF562" s="447"/>
    </row>
    <row r="563" spans="1:32">
      <c r="A563" s="448" t="s">
        <v>121</v>
      </c>
      <c r="B563" s="448"/>
      <c r="C563" s="448"/>
      <c r="D563" s="448"/>
      <c r="E563" s="448"/>
      <c r="F563" s="448"/>
      <c r="G563" s="448"/>
      <c r="H563" s="448"/>
      <c r="I563" s="448"/>
      <c r="J563" s="448"/>
      <c r="K563" s="448"/>
      <c r="L563" s="448"/>
      <c r="M563" s="448"/>
      <c r="N563" s="448"/>
      <c r="O563" s="448"/>
      <c r="P563" s="448"/>
      <c r="Q563" s="448"/>
      <c r="R563" s="448"/>
      <c r="S563" s="448"/>
      <c r="T563" s="448"/>
      <c r="U563" s="448"/>
      <c r="V563" s="448"/>
      <c r="W563" s="448"/>
      <c r="X563" s="448"/>
      <c r="Y563" s="448"/>
      <c r="Z563" s="448"/>
      <c r="AA563" s="448"/>
      <c r="AB563" s="448"/>
      <c r="AC563" s="448"/>
      <c r="AD563" s="448"/>
      <c r="AE563" s="448"/>
      <c r="AF563" s="448"/>
    </row>
    <row r="564" spans="1:32">
      <c r="A564" s="449"/>
      <c r="B564" s="449"/>
      <c r="C564" s="449"/>
      <c r="D564" s="449"/>
      <c r="E564" s="449"/>
      <c r="F564" s="449"/>
      <c r="G564" s="449"/>
      <c r="H564" s="449"/>
      <c r="I564" s="449"/>
      <c r="J564" s="449"/>
      <c r="K564" s="449"/>
      <c r="L564" s="449"/>
      <c r="M564" s="449"/>
      <c r="N564" s="449"/>
      <c r="O564" s="449"/>
      <c r="P564" s="449"/>
      <c r="Q564" s="449"/>
      <c r="R564" s="449"/>
      <c r="S564" s="449"/>
      <c r="T564" s="449"/>
      <c r="U564" s="449"/>
      <c r="V564" s="449"/>
      <c r="W564" s="449"/>
      <c r="X564" s="449"/>
      <c r="Y564" s="449"/>
      <c r="Z564" s="449"/>
      <c r="AA564" s="449"/>
      <c r="AB564" s="449"/>
      <c r="AC564" s="449"/>
      <c r="AD564" s="449"/>
      <c r="AE564" s="449"/>
      <c r="AF564" s="449"/>
    </row>
    <row r="565" spans="1:32">
      <c r="A565" s="436" t="s">
        <v>15</v>
      </c>
      <c r="B565" s="436"/>
      <c r="C565" s="436"/>
      <c r="D565" s="436"/>
      <c r="E565" s="436"/>
      <c r="F565" s="436"/>
      <c r="G565" s="436"/>
      <c r="H565" s="436"/>
      <c r="I565" s="288" t="str">
        <f>IF(データ!$M$25=0," ",データ!$M$25)</f>
        <v>雲南市民バス（２９人乗り４WD）更新事業</v>
      </c>
      <c r="J565" s="289"/>
      <c r="K565" s="289"/>
      <c r="L565" s="289"/>
      <c r="M565" s="289"/>
      <c r="N565" s="289"/>
      <c r="O565" s="289"/>
      <c r="P565" s="289"/>
      <c r="Q565" s="289"/>
      <c r="R565" s="289"/>
      <c r="S565" s="289"/>
      <c r="T565" s="289"/>
      <c r="U565" s="289"/>
      <c r="V565" s="289"/>
      <c r="W565" s="289"/>
      <c r="X565" s="289"/>
      <c r="Y565" s="289"/>
      <c r="Z565" s="289"/>
      <c r="AA565" s="289"/>
      <c r="AB565" s="289"/>
      <c r="AC565" s="289"/>
      <c r="AD565" s="289"/>
      <c r="AE565" s="289"/>
      <c r="AF565" s="290"/>
    </row>
    <row r="566" spans="1:32">
      <c r="A566" s="436" t="s">
        <v>129</v>
      </c>
      <c r="B566" s="436"/>
      <c r="C566" s="436"/>
      <c r="D566" s="436"/>
      <c r="E566" s="436"/>
      <c r="F566" s="436"/>
      <c r="G566" s="436"/>
      <c r="H566" s="436"/>
      <c r="I566" s="288" t="str">
        <f>IF(データ!$M$26=0," ",データ!$M$26)</f>
        <v>雲南市木次町里方</v>
      </c>
      <c r="J566" s="289"/>
      <c r="K566" s="289"/>
      <c r="L566" s="289"/>
      <c r="M566" s="289"/>
      <c r="N566" s="289"/>
      <c r="O566" s="289"/>
      <c r="P566" s="289"/>
      <c r="Q566" s="289"/>
      <c r="R566" s="289"/>
      <c r="S566" s="289"/>
      <c r="T566" s="289"/>
      <c r="U566" s="289"/>
      <c r="V566" s="289"/>
      <c r="W566" s="289"/>
      <c r="X566" s="289"/>
      <c r="Y566" s="289"/>
      <c r="Z566" s="289"/>
      <c r="AA566" s="289"/>
      <c r="AB566" s="289"/>
      <c r="AC566" s="289"/>
      <c r="AD566" s="289"/>
      <c r="AE566" s="289"/>
      <c r="AF566" s="290"/>
    </row>
    <row r="567" spans="1:32">
      <c r="A567" s="444" t="s">
        <v>84</v>
      </c>
      <c r="B567" s="445"/>
      <c r="C567" s="445"/>
      <c r="D567" s="445"/>
      <c r="E567" s="445"/>
      <c r="F567" s="445"/>
      <c r="G567" s="445"/>
      <c r="H567" s="446"/>
      <c r="I567" s="293">
        <f>IF(データ!$M$31=0," ",データ!$M$31)</f>
        <v>45429</v>
      </c>
      <c r="J567" s="292"/>
      <c r="K567" s="292"/>
      <c r="L567" s="292"/>
      <c r="M567" s="292"/>
      <c r="N567" s="292"/>
      <c r="O567" s="292"/>
      <c r="P567" s="292"/>
      <c r="Q567" s="42" t="str">
        <f>IF(S567="","","～")</f>
        <v>～</v>
      </c>
      <c r="R567" s="42"/>
      <c r="S567" s="292">
        <f>IF(データ!$M$32=0," ",データ!$M$32)</f>
        <v>45719</v>
      </c>
      <c r="T567" s="292"/>
      <c r="U567" s="292"/>
      <c r="V567" s="292"/>
      <c r="W567" s="292"/>
      <c r="X567" s="292"/>
      <c r="Y567" s="292"/>
      <c r="Z567" s="292"/>
      <c r="AA567" s="44"/>
      <c r="AB567" s="44"/>
      <c r="AC567" s="44"/>
      <c r="AD567" s="44"/>
      <c r="AE567" s="44"/>
      <c r="AF567" s="45"/>
    </row>
    <row r="568" spans="1:32">
      <c r="A568" s="436" t="s">
        <v>85</v>
      </c>
      <c r="B568" s="436"/>
      <c r="C568" s="436"/>
      <c r="D568" s="436"/>
      <c r="E568" s="436"/>
      <c r="F568" s="436" t="s">
        <v>86</v>
      </c>
      <c r="G568" s="436"/>
      <c r="H568" s="436"/>
      <c r="I568" s="441" t="str">
        <f>IF(データ!$M$35=0," ",データ!$M$35)</f>
        <v>令和6年5月8日（水）から令和6年5月16日（木）</v>
      </c>
      <c r="J568" s="442"/>
      <c r="K568" s="442"/>
      <c r="L568" s="442"/>
      <c r="M568" s="442"/>
      <c r="N568" s="442"/>
      <c r="O568" s="442"/>
      <c r="P568" s="442"/>
      <c r="Q568" s="442"/>
      <c r="R568" s="442"/>
      <c r="S568" s="442"/>
      <c r="T568" s="442"/>
      <c r="U568" s="442"/>
      <c r="V568" s="442"/>
      <c r="W568" s="442"/>
      <c r="X568" s="442"/>
      <c r="Y568" s="442"/>
      <c r="Z568" s="442"/>
      <c r="AA568" s="442"/>
      <c r="AB568" s="442"/>
      <c r="AC568" s="442"/>
      <c r="AD568" s="442"/>
      <c r="AE568" s="442"/>
      <c r="AF568" s="443"/>
    </row>
    <row r="569" spans="1:32">
      <c r="A569" s="436"/>
      <c r="B569" s="436"/>
      <c r="C569" s="436"/>
      <c r="D569" s="436"/>
      <c r="E569" s="436"/>
      <c r="F569" s="436" t="s">
        <v>87</v>
      </c>
      <c r="G569" s="436"/>
      <c r="H569" s="436"/>
      <c r="I569" s="288" t="str">
        <f>IF(データ!$M$36=0," ",データ!$M$36)</f>
        <v>ホームページ</v>
      </c>
      <c r="J569" s="289"/>
      <c r="K569" s="289"/>
      <c r="L569" s="289"/>
      <c r="M569" s="289"/>
      <c r="N569" s="289"/>
      <c r="O569" s="289"/>
      <c r="P569" s="289"/>
      <c r="Q569" s="289"/>
      <c r="R569" s="289"/>
      <c r="S569" s="289"/>
      <c r="T569" s="289"/>
      <c r="U569" s="289"/>
      <c r="V569" s="289"/>
      <c r="W569" s="289"/>
      <c r="X569" s="289"/>
      <c r="Y569" s="289"/>
      <c r="Z569" s="289"/>
      <c r="AA569" s="289"/>
      <c r="AB569" s="289"/>
      <c r="AC569" s="289"/>
      <c r="AD569" s="289"/>
      <c r="AE569" s="289"/>
      <c r="AF569" s="290"/>
    </row>
    <row r="570" spans="1:32">
      <c r="A570" s="436" t="s">
        <v>88</v>
      </c>
      <c r="B570" s="436"/>
      <c r="C570" s="436"/>
      <c r="D570" s="436"/>
      <c r="E570" s="436"/>
      <c r="F570" s="436" t="s">
        <v>89</v>
      </c>
      <c r="G570" s="436"/>
      <c r="H570" s="436"/>
      <c r="I570" s="441" t="str">
        <f>IF(データ!$M$37=0," ",データ!$M$37)</f>
        <v>実施しない</v>
      </c>
      <c r="J570" s="442"/>
      <c r="K570" s="442"/>
      <c r="L570" s="442"/>
      <c r="M570" s="442"/>
      <c r="N570" s="442"/>
      <c r="O570" s="442"/>
      <c r="P570" s="442"/>
      <c r="Q570" s="442"/>
      <c r="R570" s="442"/>
      <c r="S570" s="442"/>
      <c r="T570" s="442"/>
      <c r="U570" s="442"/>
      <c r="V570" s="442"/>
      <c r="W570" s="442"/>
      <c r="X570" s="442"/>
      <c r="Y570" s="442"/>
      <c r="Z570" s="442"/>
      <c r="AA570" s="442"/>
      <c r="AB570" s="442"/>
      <c r="AC570" s="442"/>
      <c r="AD570" s="442"/>
      <c r="AE570" s="442"/>
      <c r="AF570" s="443"/>
    </row>
    <row r="571" spans="1:32">
      <c r="A571" s="436"/>
      <c r="B571" s="436"/>
      <c r="C571" s="436"/>
      <c r="D571" s="436"/>
      <c r="E571" s="436"/>
      <c r="F571" s="436" t="s">
        <v>87</v>
      </c>
      <c r="G571" s="436"/>
      <c r="H571" s="436"/>
      <c r="I571" s="191" t="str">
        <f>IF(データ!$M$38=0," ",データ!$M$38)</f>
        <v>実施しない</v>
      </c>
      <c r="J571" s="191"/>
      <c r="K571" s="191"/>
      <c r="L571" s="191"/>
      <c r="M571" s="191"/>
      <c r="N571" s="191"/>
      <c r="O571" s="191"/>
      <c r="P571" s="191"/>
      <c r="Q571" s="191"/>
      <c r="R571" s="191"/>
      <c r="S571" s="191"/>
      <c r="T571" s="191"/>
      <c r="U571" s="191"/>
      <c r="V571" s="191"/>
      <c r="W571" s="191"/>
      <c r="X571" s="191"/>
      <c r="Y571" s="191"/>
      <c r="Z571" s="191"/>
      <c r="AA571" s="191"/>
      <c r="AB571" s="191"/>
      <c r="AC571" s="191"/>
      <c r="AD571" s="191"/>
      <c r="AE571" s="191"/>
      <c r="AF571" s="191"/>
    </row>
    <row r="572" spans="1:32">
      <c r="A572" s="436" t="s">
        <v>90</v>
      </c>
      <c r="B572" s="436"/>
      <c r="C572" s="436"/>
      <c r="D572" s="436"/>
      <c r="E572" s="436"/>
      <c r="F572" s="436"/>
      <c r="G572" s="436"/>
      <c r="H572" s="436"/>
      <c r="I572" s="191" t="str">
        <f>IF(データ!$M$39=0," ",データ!$M$39)</f>
        <v>入札書及び見積明細</v>
      </c>
      <c r="J572" s="191"/>
      <c r="K572" s="191"/>
      <c r="L572" s="191"/>
      <c r="M572" s="191"/>
      <c r="N572" s="191"/>
      <c r="O572" s="191"/>
      <c r="P572" s="191"/>
      <c r="Q572" s="191"/>
      <c r="R572" s="191"/>
      <c r="S572" s="191"/>
      <c r="T572" s="191"/>
      <c r="U572" s="191"/>
      <c r="V572" s="191"/>
      <c r="W572" s="191"/>
      <c r="X572" s="191"/>
      <c r="Y572" s="191"/>
      <c r="Z572" s="191"/>
      <c r="AA572" s="191"/>
      <c r="AB572" s="191"/>
      <c r="AC572" s="191"/>
      <c r="AD572" s="191"/>
      <c r="AE572" s="191"/>
      <c r="AF572" s="191"/>
    </row>
    <row r="573" spans="1:32">
      <c r="A573" s="436" t="s">
        <v>20</v>
      </c>
      <c r="B573" s="436"/>
      <c r="C573" s="436"/>
      <c r="D573" s="436"/>
      <c r="E573" s="436"/>
      <c r="F573" s="436"/>
      <c r="G573" s="436"/>
      <c r="H573" s="436"/>
      <c r="I573" s="191" t="str">
        <f>IF(データ!$M$40=0," ",データ!$M$40)</f>
        <v>実施しない</v>
      </c>
      <c r="J573" s="191"/>
      <c r="K573" s="191"/>
      <c r="L573" s="191"/>
      <c r="M573" s="191"/>
      <c r="N573" s="191"/>
      <c r="O573" s="191"/>
      <c r="P573" s="191"/>
      <c r="Q573" s="191"/>
      <c r="R573" s="191"/>
      <c r="S573" s="191"/>
      <c r="T573" s="191"/>
      <c r="U573" s="191"/>
      <c r="V573" s="191"/>
      <c r="W573" s="191"/>
      <c r="X573" s="191"/>
      <c r="Y573" s="191"/>
      <c r="Z573" s="191"/>
      <c r="AA573" s="191"/>
      <c r="AB573" s="191"/>
      <c r="AC573" s="191"/>
      <c r="AD573" s="191"/>
      <c r="AE573" s="191"/>
      <c r="AF573" s="191"/>
    </row>
    <row r="574" spans="1:32">
      <c r="A574" s="436" t="s">
        <v>91</v>
      </c>
      <c r="B574" s="436"/>
      <c r="C574" s="436"/>
      <c r="D574" s="436"/>
      <c r="E574" s="436"/>
      <c r="F574" s="436" t="s">
        <v>89</v>
      </c>
      <c r="G574" s="436"/>
      <c r="H574" s="436"/>
      <c r="I574" s="293">
        <f>IF(データ!$M$41=0," ",データ!$M$41)</f>
        <v>45429</v>
      </c>
      <c r="J574" s="292"/>
      <c r="K574" s="292"/>
      <c r="L574" s="292"/>
      <c r="M574" s="292"/>
      <c r="N574" s="292"/>
      <c r="O574" s="292"/>
      <c r="P574" s="292"/>
      <c r="Q574" s="367">
        <f>IF(データ!$M$42=0," ",データ!$M$42)</f>
        <v>0.6875</v>
      </c>
      <c r="R574" s="367"/>
      <c r="S574" s="367"/>
      <c r="T574" s="1"/>
      <c r="U574" s="345" t="str">
        <f>IF(データ!$M$33="随意契約","までに提出する","")</f>
        <v/>
      </c>
      <c r="V574" s="345"/>
      <c r="W574" s="345"/>
      <c r="X574" s="345"/>
      <c r="Y574" s="345"/>
      <c r="Z574" s="345"/>
      <c r="AA574" s="345"/>
      <c r="AB574" s="345"/>
      <c r="AC574" s="345"/>
      <c r="AD574" s="345"/>
      <c r="AE574" s="345"/>
      <c r="AF574" s="346"/>
    </row>
    <row r="575" spans="1:32">
      <c r="A575" s="436"/>
      <c r="B575" s="436"/>
      <c r="C575" s="436"/>
      <c r="D575" s="436"/>
      <c r="E575" s="436"/>
      <c r="F575" s="436" t="s">
        <v>87</v>
      </c>
      <c r="G575" s="436"/>
      <c r="H575" s="436"/>
      <c r="I575" s="191" t="str">
        <f>IF(データ!$M$43=0," ",データ!$M$43)</f>
        <v>雲南市役所2階204会議室</v>
      </c>
      <c r="J575" s="191"/>
      <c r="K575" s="191"/>
      <c r="L575" s="191"/>
      <c r="M575" s="191"/>
      <c r="N575" s="191"/>
      <c r="O575" s="191"/>
      <c r="P575" s="191"/>
      <c r="Q575" s="191"/>
      <c r="R575" s="191"/>
      <c r="S575" s="191"/>
      <c r="T575" s="191"/>
      <c r="U575" s="191"/>
      <c r="V575" s="191"/>
      <c r="W575" s="191"/>
      <c r="X575" s="191"/>
      <c r="Y575" s="191"/>
      <c r="Z575" s="191"/>
      <c r="AA575" s="191"/>
      <c r="AB575" s="191"/>
      <c r="AC575" s="191"/>
      <c r="AD575" s="191"/>
      <c r="AE575" s="191"/>
      <c r="AF575" s="191"/>
    </row>
    <row r="576" spans="1:32">
      <c r="A576" s="436"/>
      <c r="B576" s="436"/>
      <c r="C576" s="436"/>
      <c r="D576" s="436"/>
      <c r="E576" s="436"/>
      <c r="F576" s="436" t="s">
        <v>92</v>
      </c>
      <c r="G576" s="436"/>
      <c r="H576" s="436"/>
      <c r="I576" s="191" t="str">
        <f>IF(データ!$M$44=0," ",データ!$M$44)</f>
        <v>3回</v>
      </c>
      <c r="J576" s="191"/>
      <c r="K576" s="191"/>
      <c r="L576" s="191"/>
      <c r="M576" s="191"/>
      <c r="N576" s="191"/>
      <c r="O576" s="191"/>
      <c r="P576" s="191"/>
      <c r="Q576" s="191"/>
      <c r="R576" s="191"/>
      <c r="S576" s="191"/>
      <c r="T576" s="191"/>
      <c r="U576" s="191"/>
      <c r="V576" s="191"/>
      <c r="W576" s="191"/>
      <c r="X576" s="191"/>
      <c r="Y576" s="191"/>
      <c r="Z576" s="191"/>
      <c r="AA576" s="191"/>
      <c r="AB576" s="191"/>
      <c r="AC576" s="191"/>
      <c r="AD576" s="191"/>
      <c r="AE576" s="191"/>
      <c r="AF576" s="191"/>
    </row>
    <row r="577" spans="1:32">
      <c r="A577" s="436" t="s">
        <v>93</v>
      </c>
      <c r="B577" s="436"/>
      <c r="C577" s="436"/>
      <c r="D577" s="436"/>
      <c r="E577" s="436"/>
      <c r="F577" s="436" t="s">
        <v>89</v>
      </c>
      <c r="G577" s="436"/>
      <c r="H577" s="436"/>
      <c r="I577" s="293">
        <f>IF(データ!$M$45=0," ",データ!$M$45)</f>
        <v>45429</v>
      </c>
      <c r="J577" s="292"/>
      <c r="K577" s="292"/>
      <c r="L577" s="292"/>
      <c r="M577" s="292"/>
      <c r="N577" s="292"/>
      <c r="O577" s="292"/>
      <c r="P577" s="292"/>
      <c r="Q577" s="367">
        <f>IF(データ!$M$46=0," ",データ!$M$46)</f>
        <v>0.6875</v>
      </c>
      <c r="R577" s="367"/>
      <c r="S577" s="367"/>
      <c r="T577" s="1"/>
      <c r="U577" s="345" t="s">
        <v>267</v>
      </c>
      <c r="V577" s="345"/>
      <c r="W577" s="345"/>
      <c r="X577" s="345"/>
      <c r="Y577" s="345"/>
      <c r="Z577" s="345"/>
      <c r="AA577" s="345"/>
      <c r="AB577" s="345"/>
      <c r="AC577" s="345"/>
      <c r="AD577" s="345"/>
      <c r="AE577" s="345"/>
      <c r="AF577" s="346"/>
    </row>
    <row r="578" spans="1:32">
      <c r="A578" s="436"/>
      <c r="B578" s="436"/>
      <c r="C578" s="436"/>
      <c r="D578" s="436"/>
      <c r="E578" s="436"/>
      <c r="F578" s="436" t="s">
        <v>87</v>
      </c>
      <c r="G578" s="436"/>
      <c r="H578" s="436"/>
      <c r="I578" s="191" t="str">
        <f>IF(データ!$M$47=0," ",データ!$M$47)</f>
        <v>雲南市役所2階204会議室</v>
      </c>
      <c r="J578" s="191"/>
      <c r="K578" s="191"/>
      <c r="L578" s="191"/>
      <c r="M578" s="191"/>
      <c r="N578" s="191"/>
      <c r="O578" s="191"/>
      <c r="P578" s="191"/>
      <c r="Q578" s="191"/>
      <c r="R578" s="191"/>
      <c r="S578" s="191"/>
      <c r="T578" s="191"/>
      <c r="U578" s="191"/>
      <c r="V578" s="191"/>
      <c r="W578" s="191"/>
      <c r="X578" s="191"/>
      <c r="Y578" s="191"/>
      <c r="Z578" s="191"/>
      <c r="AA578" s="191"/>
      <c r="AB578" s="191"/>
      <c r="AC578" s="191"/>
      <c r="AD578" s="191"/>
      <c r="AE578" s="191"/>
      <c r="AF578" s="191"/>
    </row>
    <row r="579" spans="1:32">
      <c r="A579" s="436" t="s">
        <v>27</v>
      </c>
      <c r="B579" s="436"/>
      <c r="C579" s="436"/>
      <c r="D579" s="436"/>
      <c r="E579" s="436"/>
      <c r="F579" s="436"/>
      <c r="G579" s="436"/>
      <c r="H579" s="436"/>
      <c r="I579" s="311" t="str">
        <f>IF(データ!$M$63=0," ",データ!$M$63)</f>
        <v>設けない</v>
      </c>
      <c r="J579" s="311"/>
      <c r="K579" s="311"/>
      <c r="L579" s="311"/>
      <c r="M579" s="311"/>
      <c r="N579" s="311"/>
      <c r="O579" s="311"/>
      <c r="P579" s="311"/>
      <c r="Q579" s="311"/>
      <c r="R579" s="311"/>
      <c r="S579" s="311"/>
      <c r="T579" s="311"/>
      <c r="U579" s="311"/>
      <c r="V579" s="311"/>
      <c r="W579" s="311"/>
      <c r="X579" s="311"/>
      <c r="Y579" s="311"/>
      <c r="Z579" s="311"/>
      <c r="AA579" s="311"/>
      <c r="AB579" s="311"/>
      <c r="AC579" s="311"/>
      <c r="AD579" s="311"/>
      <c r="AE579" s="311"/>
      <c r="AF579" s="311"/>
    </row>
    <row r="580" spans="1:32">
      <c r="A580" s="436" t="s">
        <v>122</v>
      </c>
      <c r="B580" s="436"/>
      <c r="C580" s="436"/>
      <c r="D580" s="436"/>
      <c r="E580" s="436"/>
      <c r="F580" s="436"/>
      <c r="G580" s="436"/>
      <c r="H580" s="436"/>
      <c r="I580" s="483" t="str">
        <f>IF(データ!$M$67=0," ",データ!$M$67)</f>
        <v xml:space="preserve">１　雲南市財務規則及び契約規則等を了知の上で、入札に参加すること。
２　代理人をもって入札する場合は、委任状（任意様式）を提出すること。なお、入札者又はその代理人は、入札に際し同一事項について同時に他の入札者の代理人になることはできない。
３　入札は、所定の様式による入札書を作成し、封筒に入れて提出すること。
４　入札金額は、本体価格（消費税抜）（オプション、付属品を含む）のみで、その他の登録料・自動車税・自動車重量税・自賠責保険料・法定費用等の金額は含めないこと。
５　一度提出された入札書等の書換え、引換え又は撤回は認めない。
６　本件に関する質疑等は5月14日(火)17時までに書面で提出すること。回答は5月15日（水）17時までにホームページに掲載する。
７　雲南市議会の議決に付すべき契約及び財産の取得又は処分に関する条例（平成16年条例第71号）の定めるところにより、本契約は議会の議決を要するため、仮契約を取り交わし、雲南市議会の議決を得たときに契約が成立するものとする。
</v>
      </c>
      <c r="J580" s="483"/>
      <c r="K580" s="483"/>
      <c r="L580" s="483"/>
      <c r="M580" s="483"/>
      <c r="N580" s="483"/>
      <c r="O580" s="483"/>
      <c r="P580" s="483"/>
      <c r="Q580" s="483"/>
      <c r="R580" s="483"/>
      <c r="S580" s="483"/>
      <c r="T580" s="483"/>
      <c r="U580" s="483"/>
      <c r="V580" s="483"/>
      <c r="W580" s="483"/>
      <c r="X580" s="483"/>
      <c r="Y580" s="483"/>
      <c r="Z580" s="483"/>
      <c r="AA580" s="483"/>
      <c r="AB580" s="483"/>
      <c r="AC580" s="483"/>
      <c r="AD580" s="483"/>
      <c r="AE580" s="483"/>
      <c r="AF580" s="483"/>
    </row>
    <row r="581" spans="1:32">
      <c r="A581" s="436"/>
      <c r="B581" s="436"/>
      <c r="C581" s="436"/>
      <c r="D581" s="436"/>
      <c r="E581" s="436"/>
      <c r="F581" s="436"/>
      <c r="G581" s="436"/>
      <c r="H581" s="436"/>
      <c r="I581" s="483"/>
      <c r="J581" s="483"/>
      <c r="K581" s="483"/>
      <c r="L581" s="483"/>
      <c r="M581" s="483"/>
      <c r="N581" s="483"/>
      <c r="O581" s="483"/>
      <c r="P581" s="483"/>
      <c r="Q581" s="483"/>
      <c r="R581" s="483"/>
      <c r="S581" s="483"/>
      <c r="T581" s="483"/>
      <c r="U581" s="483"/>
      <c r="V581" s="483"/>
      <c r="W581" s="483"/>
      <c r="X581" s="483"/>
      <c r="Y581" s="483"/>
      <c r="Z581" s="483"/>
      <c r="AA581" s="483"/>
      <c r="AB581" s="483"/>
      <c r="AC581" s="483"/>
      <c r="AD581" s="483"/>
      <c r="AE581" s="483"/>
      <c r="AF581" s="483"/>
    </row>
    <row r="582" spans="1:32">
      <c r="A582" s="436"/>
      <c r="B582" s="436"/>
      <c r="C582" s="436"/>
      <c r="D582" s="436"/>
      <c r="E582" s="436"/>
      <c r="F582" s="436"/>
      <c r="G582" s="436"/>
      <c r="H582" s="436"/>
      <c r="I582" s="483"/>
      <c r="J582" s="483"/>
      <c r="K582" s="483"/>
      <c r="L582" s="483"/>
      <c r="M582" s="483"/>
      <c r="N582" s="483"/>
      <c r="O582" s="483"/>
      <c r="P582" s="483"/>
      <c r="Q582" s="483"/>
      <c r="R582" s="483"/>
      <c r="S582" s="483"/>
      <c r="T582" s="483"/>
      <c r="U582" s="483"/>
      <c r="V582" s="483"/>
      <c r="W582" s="483"/>
      <c r="X582" s="483"/>
      <c r="Y582" s="483"/>
      <c r="Z582" s="483"/>
      <c r="AA582" s="483"/>
      <c r="AB582" s="483"/>
      <c r="AC582" s="483"/>
      <c r="AD582" s="483"/>
      <c r="AE582" s="483"/>
      <c r="AF582" s="483"/>
    </row>
    <row r="583" spans="1:32">
      <c r="A583" s="436"/>
      <c r="B583" s="436"/>
      <c r="C583" s="436"/>
      <c r="D583" s="436"/>
      <c r="E583" s="436"/>
      <c r="F583" s="436"/>
      <c r="G583" s="436"/>
      <c r="H583" s="436"/>
      <c r="I583" s="483"/>
      <c r="J583" s="483"/>
      <c r="K583" s="483"/>
      <c r="L583" s="483"/>
      <c r="M583" s="483"/>
      <c r="N583" s="483"/>
      <c r="O583" s="483"/>
      <c r="P583" s="483"/>
      <c r="Q583" s="483"/>
      <c r="R583" s="483"/>
      <c r="S583" s="483"/>
      <c r="T583" s="483"/>
      <c r="U583" s="483"/>
      <c r="V583" s="483"/>
      <c r="W583" s="483"/>
      <c r="X583" s="483"/>
      <c r="Y583" s="483"/>
      <c r="Z583" s="483"/>
      <c r="AA583" s="483"/>
      <c r="AB583" s="483"/>
      <c r="AC583" s="483"/>
      <c r="AD583" s="483"/>
      <c r="AE583" s="483"/>
      <c r="AF583" s="483"/>
    </row>
    <row r="584" spans="1:32">
      <c r="A584" s="436"/>
      <c r="B584" s="436"/>
      <c r="C584" s="436"/>
      <c r="D584" s="436"/>
      <c r="E584" s="436"/>
      <c r="F584" s="436"/>
      <c r="G584" s="436"/>
      <c r="H584" s="436"/>
      <c r="I584" s="483"/>
      <c r="J584" s="483"/>
      <c r="K584" s="483"/>
      <c r="L584" s="483"/>
      <c r="M584" s="483"/>
      <c r="N584" s="483"/>
      <c r="O584" s="483"/>
      <c r="P584" s="483"/>
      <c r="Q584" s="483"/>
      <c r="R584" s="483"/>
      <c r="S584" s="483"/>
      <c r="T584" s="483"/>
      <c r="U584" s="483"/>
      <c r="V584" s="483"/>
      <c r="W584" s="483"/>
      <c r="X584" s="483"/>
      <c r="Y584" s="483"/>
      <c r="Z584" s="483"/>
      <c r="AA584" s="483"/>
      <c r="AB584" s="483"/>
      <c r="AC584" s="483"/>
      <c r="AD584" s="483"/>
      <c r="AE584" s="483"/>
      <c r="AF584" s="483"/>
    </row>
    <row r="585" spans="1:32">
      <c r="A585" s="436"/>
      <c r="B585" s="436"/>
      <c r="C585" s="436"/>
      <c r="D585" s="436"/>
      <c r="E585" s="436"/>
      <c r="F585" s="436"/>
      <c r="G585" s="436"/>
      <c r="H585" s="436"/>
      <c r="I585" s="483"/>
      <c r="J585" s="483"/>
      <c r="K585" s="483"/>
      <c r="L585" s="483"/>
      <c r="M585" s="483"/>
      <c r="N585" s="483"/>
      <c r="O585" s="483"/>
      <c r="P585" s="483"/>
      <c r="Q585" s="483"/>
      <c r="R585" s="483"/>
      <c r="S585" s="483"/>
      <c r="T585" s="483"/>
      <c r="U585" s="483"/>
      <c r="V585" s="483"/>
      <c r="W585" s="483"/>
      <c r="X585" s="483"/>
      <c r="Y585" s="483"/>
      <c r="Z585" s="483"/>
      <c r="AA585" s="483"/>
      <c r="AB585" s="483"/>
      <c r="AC585" s="483"/>
      <c r="AD585" s="483"/>
      <c r="AE585" s="483"/>
      <c r="AF585" s="483"/>
    </row>
    <row r="586" spans="1:32">
      <c r="A586" s="436"/>
      <c r="B586" s="436"/>
      <c r="C586" s="436"/>
      <c r="D586" s="436"/>
      <c r="E586" s="436"/>
      <c r="F586" s="436"/>
      <c r="G586" s="436"/>
      <c r="H586" s="436"/>
      <c r="I586" s="483"/>
      <c r="J586" s="483"/>
      <c r="K586" s="483"/>
      <c r="L586" s="483"/>
      <c r="M586" s="483"/>
      <c r="N586" s="483"/>
      <c r="O586" s="483"/>
      <c r="P586" s="483"/>
      <c r="Q586" s="483"/>
      <c r="R586" s="483"/>
      <c r="S586" s="483"/>
      <c r="T586" s="483"/>
      <c r="U586" s="483"/>
      <c r="V586" s="483"/>
      <c r="W586" s="483"/>
      <c r="X586" s="483"/>
      <c r="Y586" s="483"/>
      <c r="Z586" s="483"/>
      <c r="AA586" s="483"/>
      <c r="AB586" s="483"/>
      <c r="AC586" s="483"/>
      <c r="AD586" s="483"/>
      <c r="AE586" s="483"/>
      <c r="AF586" s="483"/>
    </row>
    <row r="587" spans="1:32">
      <c r="A587" s="436"/>
      <c r="B587" s="436"/>
      <c r="C587" s="436"/>
      <c r="D587" s="436"/>
      <c r="E587" s="436"/>
      <c r="F587" s="436"/>
      <c r="G587" s="436"/>
      <c r="H587" s="436"/>
      <c r="I587" s="483"/>
      <c r="J587" s="483"/>
      <c r="K587" s="483"/>
      <c r="L587" s="483"/>
      <c r="M587" s="483"/>
      <c r="N587" s="483"/>
      <c r="O587" s="483"/>
      <c r="P587" s="483"/>
      <c r="Q587" s="483"/>
      <c r="R587" s="483"/>
      <c r="S587" s="483"/>
      <c r="T587" s="483"/>
      <c r="U587" s="483"/>
      <c r="V587" s="483"/>
      <c r="W587" s="483"/>
      <c r="X587" s="483"/>
      <c r="Y587" s="483"/>
      <c r="Z587" s="483"/>
      <c r="AA587" s="483"/>
      <c r="AB587" s="483"/>
      <c r="AC587" s="483"/>
      <c r="AD587" s="483"/>
      <c r="AE587" s="483"/>
      <c r="AF587" s="483"/>
    </row>
    <row r="588" spans="1:32">
      <c r="A588" s="436"/>
      <c r="B588" s="436"/>
      <c r="C588" s="436"/>
      <c r="D588" s="436"/>
      <c r="E588" s="436"/>
      <c r="F588" s="436"/>
      <c r="G588" s="436"/>
      <c r="H588" s="436"/>
      <c r="I588" s="483"/>
      <c r="J588" s="483"/>
      <c r="K588" s="483"/>
      <c r="L588" s="483"/>
      <c r="M588" s="483"/>
      <c r="N588" s="483"/>
      <c r="O588" s="483"/>
      <c r="P588" s="483"/>
      <c r="Q588" s="483"/>
      <c r="R588" s="483"/>
      <c r="S588" s="483"/>
      <c r="T588" s="483"/>
      <c r="U588" s="483"/>
      <c r="V588" s="483"/>
      <c r="W588" s="483"/>
      <c r="X588" s="483"/>
      <c r="Y588" s="483"/>
      <c r="Z588" s="483"/>
      <c r="AA588" s="483"/>
      <c r="AB588" s="483"/>
      <c r="AC588" s="483"/>
      <c r="AD588" s="483"/>
      <c r="AE588" s="483"/>
      <c r="AF588" s="483"/>
    </row>
    <row r="589" spans="1:32">
      <c r="A589" s="436"/>
      <c r="B589" s="436"/>
      <c r="C589" s="436"/>
      <c r="D589" s="436"/>
      <c r="E589" s="436"/>
      <c r="F589" s="436"/>
      <c r="G589" s="436"/>
      <c r="H589" s="436"/>
      <c r="I589" s="483"/>
      <c r="J589" s="483"/>
      <c r="K589" s="483"/>
      <c r="L589" s="483"/>
      <c r="M589" s="483"/>
      <c r="N589" s="483"/>
      <c r="O589" s="483"/>
      <c r="P589" s="483"/>
      <c r="Q589" s="483"/>
      <c r="R589" s="483"/>
      <c r="S589" s="483"/>
      <c r="T589" s="483"/>
      <c r="U589" s="483"/>
      <c r="V589" s="483"/>
      <c r="W589" s="483"/>
      <c r="X589" s="483"/>
      <c r="Y589" s="483"/>
      <c r="Z589" s="483"/>
      <c r="AA589" s="483"/>
      <c r="AB589" s="483"/>
      <c r="AC589" s="483"/>
      <c r="AD589" s="483"/>
      <c r="AE589" s="483"/>
      <c r="AF589" s="483"/>
    </row>
    <row r="590" spans="1:32">
      <c r="A590" s="436"/>
      <c r="B590" s="436"/>
      <c r="C590" s="436"/>
      <c r="D590" s="436"/>
      <c r="E590" s="436"/>
      <c r="F590" s="436"/>
      <c r="G590" s="436"/>
      <c r="H590" s="436"/>
      <c r="I590" s="483"/>
      <c r="J590" s="483"/>
      <c r="K590" s="483"/>
      <c r="L590" s="483"/>
      <c r="M590" s="483"/>
      <c r="N590" s="483"/>
      <c r="O590" s="483"/>
      <c r="P590" s="483"/>
      <c r="Q590" s="483"/>
      <c r="R590" s="483"/>
      <c r="S590" s="483"/>
      <c r="T590" s="483"/>
      <c r="U590" s="483"/>
      <c r="V590" s="483"/>
      <c r="W590" s="483"/>
      <c r="X590" s="483"/>
      <c r="Y590" s="483"/>
      <c r="Z590" s="483"/>
      <c r="AA590" s="483"/>
      <c r="AB590" s="483"/>
      <c r="AC590" s="483"/>
      <c r="AD590" s="483"/>
      <c r="AE590" s="483"/>
      <c r="AF590" s="483"/>
    </row>
    <row r="591" spans="1:32">
      <c r="A591" s="436"/>
      <c r="B591" s="436"/>
      <c r="C591" s="436"/>
      <c r="D591" s="436"/>
      <c r="E591" s="436"/>
      <c r="F591" s="436"/>
      <c r="G591" s="436"/>
      <c r="H591" s="436"/>
      <c r="I591" s="483"/>
      <c r="J591" s="483"/>
      <c r="K591" s="483"/>
      <c r="L591" s="483"/>
      <c r="M591" s="483"/>
      <c r="N591" s="483"/>
      <c r="O591" s="483"/>
      <c r="P591" s="483"/>
      <c r="Q591" s="483"/>
      <c r="R591" s="483"/>
      <c r="S591" s="483"/>
      <c r="T591" s="483"/>
      <c r="U591" s="483"/>
      <c r="V591" s="483"/>
      <c r="W591" s="483"/>
      <c r="X591" s="483"/>
      <c r="Y591" s="483"/>
      <c r="Z591" s="483"/>
      <c r="AA591" s="483"/>
      <c r="AB591" s="483"/>
      <c r="AC591" s="483"/>
      <c r="AD591" s="483"/>
      <c r="AE591" s="483"/>
      <c r="AF591" s="483"/>
    </row>
    <row r="592" spans="1:32">
      <c r="A592" s="452" t="s">
        <v>123</v>
      </c>
      <c r="B592" s="453"/>
      <c r="C592" s="453"/>
      <c r="D592" s="453"/>
      <c r="E592" s="453"/>
      <c r="F592" s="453"/>
      <c r="G592" s="454"/>
      <c r="H592" s="455"/>
      <c r="I592" s="463" t="s">
        <v>130</v>
      </c>
      <c r="J592" s="464"/>
      <c r="K592" s="464"/>
      <c r="L592" s="464"/>
      <c r="M592" s="464"/>
      <c r="N592" s="464"/>
      <c r="O592" s="464"/>
      <c r="P592" s="464"/>
      <c r="Q592" s="464"/>
      <c r="R592" s="464"/>
      <c r="S592" s="464"/>
      <c r="T592" s="464"/>
      <c r="U592" s="464"/>
      <c r="V592" s="464"/>
      <c r="W592" s="464"/>
      <c r="X592" s="464"/>
      <c r="Y592" s="464"/>
      <c r="Z592" s="464"/>
      <c r="AA592" s="464"/>
      <c r="AB592" s="464"/>
      <c r="AC592" s="464"/>
      <c r="AD592" s="464"/>
      <c r="AE592" s="464"/>
      <c r="AF592" s="465"/>
    </row>
    <row r="593" spans="1:32">
      <c r="A593" s="456"/>
      <c r="B593" s="451"/>
      <c r="C593" s="451"/>
      <c r="D593" s="451"/>
      <c r="E593" s="451"/>
      <c r="F593" s="451"/>
      <c r="G593" s="457"/>
      <c r="H593" s="458"/>
      <c r="I593" s="466"/>
      <c r="J593" s="467"/>
      <c r="K593" s="467"/>
      <c r="L593" s="467"/>
      <c r="M593" s="467"/>
      <c r="N593" s="467"/>
      <c r="O593" s="467"/>
      <c r="P593" s="467"/>
      <c r="Q593" s="467"/>
      <c r="R593" s="467"/>
      <c r="S593" s="467"/>
      <c r="T593" s="467"/>
      <c r="U593" s="467"/>
      <c r="V593" s="467"/>
      <c r="W593" s="467"/>
      <c r="X593" s="467"/>
      <c r="Y593" s="467"/>
      <c r="Z593" s="467"/>
      <c r="AA593" s="467"/>
      <c r="AB593" s="467"/>
      <c r="AC593" s="467"/>
      <c r="AD593" s="467"/>
      <c r="AE593" s="467"/>
      <c r="AF593" s="468"/>
    </row>
    <row r="594" spans="1:32">
      <c r="A594" s="459"/>
      <c r="B594" s="460"/>
      <c r="C594" s="460"/>
      <c r="D594" s="460"/>
      <c r="E594" s="460"/>
      <c r="F594" s="460"/>
      <c r="G594" s="461"/>
      <c r="H594" s="462"/>
      <c r="I594" s="469"/>
      <c r="J594" s="470"/>
      <c r="K594" s="470"/>
      <c r="L594" s="470"/>
      <c r="M594" s="470"/>
      <c r="N594" s="470"/>
      <c r="O594" s="470"/>
      <c r="P594" s="470"/>
      <c r="Q594" s="470"/>
      <c r="R594" s="470"/>
      <c r="S594" s="470"/>
      <c r="T594" s="470"/>
      <c r="U594" s="470"/>
      <c r="V594" s="470"/>
      <c r="W594" s="470"/>
      <c r="X594" s="470"/>
      <c r="Y594" s="470"/>
      <c r="Z594" s="470"/>
      <c r="AA594" s="470"/>
      <c r="AB594" s="470"/>
      <c r="AC594" s="470"/>
      <c r="AD594" s="470"/>
      <c r="AE594" s="470"/>
      <c r="AF594" s="471"/>
    </row>
    <row r="595" spans="1:32">
      <c r="A595" s="452" t="s">
        <v>124</v>
      </c>
      <c r="B595" s="453"/>
      <c r="C595" s="453"/>
      <c r="D595" s="453"/>
      <c r="E595" s="453"/>
      <c r="F595" s="453"/>
      <c r="G595" s="453"/>
      <c r="H595" s="472"/>
      <c r="I595" s="475" t="str">
        <f>IF(データ!$M$108=0," ",データ!$M$108)</f>
        <v xml:space="preserve"> </v>
      </c>
      <c r="J595" s="476"/>
      <c r="K595" s="476"/>
      <c r="L595" s="476"/>
      <c r="M595" s="476"/>
      <c r="N595" s="476"/>
      <c r="O595" s="476"/>
      <c r="P595" s="476"/>
      <c r="Q595" s="476"/>
      <c r="R595" s="476"/>
      <c r="S595" s="476"/>
      <c r="T595" s="476"/>
      <c r="U595" s="476"/>
      <c r="V595" s="476"/>
      <c r="W595" s="476"/>
      <c r="X595" s="476"/>
      <c r="Y595" s="476"/>
      <c r="Z595" s="476"/>
      <c r="AA595" s="476"/>
      <c r="AB595" s="476"/>
      <c r="AC595" s="476"/>
      <c r="AD595" s="476"/>
      <c r="AE595" s="476"/>
      <c r="AF595" s="477"/>
    </row>
    <row r="596" spans="1:32">
      <c r="A596" s="456"/>
      <c r="B596" s="451"/>
      <c r="C596" s="451"/>
      <c r="D596" s="451"/>
      <c r="E596" s="451"/>
      <c r="F596" s="451"/>
      <c r="G596" s="451"/>
      <c r="H596" s="473"/>
      <c r="I596" s="478"/>
      <c r="J596" s="448"/>
      <c r="K596" s="448"/>
      <c r="L596" s="448"/>
      <c r="M596" s="448"/>
      <c r="N596" s="448"/>
      <c r="O596" s="448"/>
      <c r="P596" s="448"/>
      <c r="Q596" s="448"/>
      <c r="R596" s="448"/>
      <c r="S596" s="448"/>
      <c r="T596" s="448"/>
      <c r="U596" s="448"/>
      <c r="V596" s="448"/>
      <c r="W596" s="448"/>
      <c r="X596" s="448"/>
      <c r="Y596" s="448"/>
      <c r="Z596" s="448"/>
      <c r="AA596" s="448"/>
      <c r="AB596" s="448"/>
      <c r="AC596" s="448"/>
      <c r="AD596" s="448"/>
      <c r="AE596" s="448"/>
      <c r="AF596" s="479"/>
    </row>
    <row r="597" spans="1:32">
      <c r="A597" s="456"/>
      <c r="B597" s="451"/>
      <c r="C597" s="451"/>
      <c r="D597" s="451"/>
      <c r="E597" s="451"/>
      <c r="F597" s="451"/>
      <c r="G597" s="451"/>
      <c r="H597" s="473"/>
      <c r="I597" s="478"/>
      <c r="J597" s="448"/>
      <c r="K597" s="448"/>
      <c r="L597" s="448"/>
      <c r="M597" s="448"/>
      <c r="N597" s="448"/>
      <c r="O597" s="448"/>
      <c r="P597" s="448"/>
      <c r="Q597" s="448"/>
      <c r="R597" s="448"/>
      <c r="S597" s="448"/>
      <c r="T597" s="448"/>
      <c r="U597" s="448"/>
      <c r="V597" s="448"/>
      <c r="W597" s="448"/>
      <c r="X597" s="448"/>
      <c r="Y597" s="448"/>
      <c r="Z597" s="448"/>
      <c r="AA597" s="448"/>
      <c r="AB597" s="448"/>
      <c r="AC597" s="448"/>
      <c r="AD597" s="448"/>
      <c r="AE597" s="448"/>
      <c r="AF597" s="479"/>
    </row>
    <row r="598" spans="1:32">
      <c r="A598" s="456"/>
      <c r="B598" s="451"/>
      <c r="C598" s="451"/>
      <c r="D598" s="451"/>
      <c r="E598" s="451"/>
      <c r="F598" s="451"/>
      <c r="G598" s="451"/>
      <c r="H598" s="473"/>
      <c r="I598" s="478"/>
      <c r="J598" s="448"/>
      <c r="K598" s="448"/>
      <c r="L598" s="448"/>
      <c r="M598" s="448"/>
      <c r="N598" s="448"/>
      <c r="O598" s="448"/>
      <c r="P598" s="448"/>
      <c r="Q598" s="448"/>
      <c r="R598" s="448"/>
      <c r="S598" s="448"/>
      <c r="T598" s="448"/>
      <c r="U598" s="448"/>
      <c r="V598" s="448"/>
      <c r="W598" s="448"/>
      <c r="X598" s="448"/>
      <c r="Y598" s="448"/>
      <c r="Z598" s="448"/>
      <c r="AA598" s="448"/>
      <c r="AB598" s="448"/>
      <c r="AC598" s="448"/>
      <c r="AD598" s="448"/>
      <c r="AE598" s="448"/>
      <c r="AF598" s="479"/>
    </row>
    <row r="599" spans="1:32">
      <c r="A599" s="456"/>
      <c r="B599" s="451"/>
      <c r="C599" s="451"/>
      <c r="D599" s="451"/>
      <c r="E599" s="451"/>
      <c r="F599" s="451"/>
      <c r="G599" s="451"/>
      <c r="H599" s="473"/>
      <c r="I599" s="478"/>
      <c r="J599" s="448"/>
      <c r="K599" s="448"/>
      <c r="L599" s="448"/>
      <c r="M599" s="448"/>
      <c r="N599" s="448"/>
      <c r="O599" s="448"/>
      <c r="P599" s="448"/>
      <c r="Q599" s="448"/>
      <c r="R599" s="448"/>
      <c r="S599" s="448"/>
      <c r="T599" s="448"/>
      <c r="U599" s="448"/>
      <c r="V599" s="448"/>
      <c r="W599" s="448"/>
      <c r="X599" s="448"/>
      <c r="Y599" s="448"/>
      <c r="Z599" s="448"/>
      <c r="AA599" s="448"/>
      <c r="AB599" s="448"/>
      <c r="AC599" s="448"/>
      <c r="AD599" s="448"/>
      <c r="AE599" s="448"/>
      <c r="AF599" s="479"/>
    </row>
    <row r="600" spans="1:32">
      <c r="A600" s="459"/>
      <c r="B600" s="460"/>
      <c r="C600" s="460"/>
      <c r="D600" s="460"/>
      <c r="E600" s="460"/>
      <c r="F600" s="460"/>
      <c r="G600" s="460"/>
      <c r="H600" s="474"/>
      <c r="I600" s="480"/>
      <c r="J600" s="481"/>
      <c r="K600" s="481"/>
      <c r="L600" s="481"/>
      <c r="M600" s="481"/>
      <c r="N600" s="481"/>
      <c r="O600" s="481"/>
      <c r="P600" s="481"/>
      <c r="Q600" s="481"/>
      <c r="R600" s="481"/>
      <c r="S600" s="481"/>
      <c r="T600" s="481"/>
      <c r="U600" s="481"/>
      <c r="V600" s="481"/>
      <c r="W600" s="481"/>
      <c r="X600" s="481"/>
      <c r="Y600" s="481"/>
      <c r="Z600" s="481"/>
      <c r="AA600" s="481"/>
      <c r="AB600" s="481"/>
      <c r="AC600" s="481"/>
      <c r="AD600" s="481"/>
      <c r="AE600" s="481"/>
      <c r="AF600" s="482"/>
    </row>
  </sheetData>
  <mergeCells count="659">
    <mergeCell ref="A5:M6"/>
    <mergeCell ref="A555:M556"/>
    <mergeCell ref="A55:M56"/>
    <mergeCell ref="A105:M106"/>
    <mergeCell ref="A155:M156"/>
    <mergeCell ref="A205:M206"/>
    <mergeCell ref="A255:M256"/>
    <mergeCell ref="A305:M306"/>
    <mergeCell ref="A355:M356"/>
    <mergeCell ref="A405:M406"/>
    <mergeCell ref="A455:M456"/>
    <mergeCell ref="A505:M506"/>
    <mergeCell ref="I492:AF494"/>
    <mergeCell ref="A495:H500"/>
    <mergeCell ref="I495:AF500"/>
    <mergeCell ref="W258:AF258"/>
    <mergeCell ref="W259:AF259"/>
    <mergeCell ref="W308:AF308"/>
    <mergeCell ref="W309:AF309"/>
    <mergeCell ref="W358:AF358"/>
    <mergeCell ref="W359:AF359"/>
    <mergeCell ref="W408:AF408"/>
    <mergeCell ref="W409:AF409"/>
    <mergeCell ref="W458:AF458"/>
    <mergeCell ref="W158:AF158"/>
    <mergeCell ref="W159:AF159"/>
    <mergeCell ref="W208:AF208"/>
    <mergeCell ref="I567:P567"/>
    <mergeCell ref="S17:Z17"/>
    <mergeCell ref="S67:Z67"/>
    <mergeCell ref="S117:Z117"/>
    <mergeCell ref="S167:Z167"/>
    <mergeCell ref="S217:Z217"/>
    <mergeCell ref="S267:Z267"/>
    <mergeCell ref="S317:Z317"/>
    <mergeCell ref="S367:Z367"/>
    <mergeCell ref="S417:Z417"/>
    <mergeCell ref="S467:Z467"/>
    <mergeCell ref="S517:Z517"/>
    <mergeCell ref="S567:Z567"/>
    <mergeCell ref="I267:P267"/>
    <mergeCell ref="I317:P317"/>
    <mergeCell ref="I367:P367"/>
    <mergeCell ref="W459:AF459"/>
    <mergeCell ref="W508:AF508"/>
    <mergeCell ref="I479:AF479"/>
    <mergeCell ref="I480:AF491"/>
    <mergeCell ref="I478:AF478"/>
    <mergeCell ref="W58:AF58"/>
    <mergeCell ref="W59:AF59"/>
    <mergeCell ref="W108:AF108"/>
    <mergeCell ref="W109:AF109"/>
    <mergeCell ref="A53:J54"/>
    <mergeCell ref="A103:J104"/>
    <mergeCell ref="A153:J154"/>
    <mergeCell ref="W151:AF151"/>
    <mergeCell ref="A152:J152"/>
    <mergeCell ref="W152:AF152"/>
    <mergeCell ref="A142:H144"/>
    <mergeCell ref="I142:AF144"/>
    <mergeCell ref="A145:H150"/>
    <mergeCell ref="I145:AF150"/>
    <mergeCell ref="A129:H129"/>
    <mergeCell ref="I129:AF129"/>
    <mergeCell ref="A130:H141"/>
    <mergeCell ref="I130:AF141"/>
    <mergeCell ref="A124:E126"/>
    <mergeCell ref="F124:H124"/>
    <mergeCell ref="F125:H125"/>
    <mergeCell ref="I125:AF125"/>
    <mergeCell ref="A127:E128"/>
    <mergeCell ref="F127:H127"/>
    <mergeCell ref="A570:E571"/>
    <mergeCell ref="F570:H570"/>
    <mergeCell ref="I570:AF570"/>
    <mergeCell ref="F571:H571"/>
    <mergeCell ref="I571:AF571"/>
    <mergeCell ref="A574:E576"/>
    <mergeCell ref="F574:H574"/>
    <mergeCell ref="F575:H575"/>
    <mergeCell ref="I575:AF575"/>
    <mergeCell ref="F576:H576"/>
    <mergeCell ref="I576:AF576"/>
    <mergeCell ref="I574:P574"/>
    <mergeCell ref="Q574:S574"/>
    <mergeCell ref="U574:AF574"/>
    <mergeCell ref="A568:E569"/>
    <mergeCell ref="F568:H568"/>
    <mergeCell ref="I568:AF568"/>
    <mergeCell ref="F569:H569"/>
    <mergeCell ref="I569:AF569"/>
    <mergeCell ref="A595:H600"/>
    <mergeCell ref="I595:AF600"/>
    <mergeCell ref="A579:H579"/>
    <mergeCell ref="I579:AF579"/>
    <mergeCell ref="A580:H591"/>
    <mergeCell ref="I580:AF591"/>
    <mergeCell ref="A592:H594"/>
    <mergeCell ref="I592:AF594"/>
    <mergeCell ref="A577:E578"/>
    <mergeCell ref="F577:H577"/>
    <mergeCell ref="F578:H578"/>
    <mergeCell ref="I578:AF578"/>
    <mergeCell ref="I577:P577"/>
    <mergeCell ref="Q577:S577"/>
    <mergeCell ref="U577:AF577"/>
    <mergeCell ref="A572:H572"/>
    <mergeCell ref="I572:AF572"/>
    <mergeCell ref="A573:H573"/>
    <mergeCell ref="I573:AF573"/>
    <mergeCell ref="A566:H566"/>
    <mergeCell ref="I566:AF566"/>
    <mergeCell ref="A567:H567"/>
    <mergeCell ref="A561:AF562"/>
    <mergeCell ref="A563:AF563"/>
    <mergeCell ref="A564:AF564"/>
    <mergeCell ref="A565:H565"/>
    <mergeCell ref="I565:AF565"/>
    <mergeCell ref="A529:H529"/>
    <mergeCell ref="I529:AF529"/>
    <mergeCell ref="A530:H541"/>
    <mergeCell ref="I530:AF541"/>
    <mergeCell ref="A551:J551"/>
    <mergeCell ref="W551:AF551"/>
    <mergeCell ref="W552:AF552"/>
    <mergeCell ref="A542:H544"/>
    <mergeCell ref="I542:AF544"/>
    <mergeCell ref="A545:H550"/>
    <mergeCell ref="I545:AF550"/>
    <mergeCell ref="A553:J554"/>
    <mergeCell ref="W558:AF558"/>
    <mergeCell ref="W559:AF559"/>
    <mergeCell ref="A527:E528"/>
    <mergeCell ref="F527:H527"/>
    <mergeCell ref="F528:H528"/>
    <mergeCell ref="I528:AF528"/>
    <mergeCell ref="A524:E526"/>
    <mergeCell ref="F524:H524"/>
    <mergeCell ref="F525:H525"/>
    <mergeCell ref="I525:AF525"/>
    <mergeCell ref="F526:H526"/>
    <mergeCell ref="I526:AF526"/>
    <mergeCell ref="I524:P524"/>
    <mergeCell ref="Q524:S524"/>
    <mergeCell ref="U524:AF524"/>
    <mergeCell ref="I527:P527"/>
    <mergeCell ref="Q527:S527"/>
    <mergeCell ref="U527:AF527"/>
    <mergeCell ref="A522:H522"/>
    <mergeCell ref="I522:AF522"/>
    <mergeCell ref="A523:H523"/>
    <mergeCell ref="I523:AF523"/>
    <mergeCell ref="A520:E521"/>
    <mergeCell ref="F520:H520"/>
    <mergeCell ref="I520:AF520"/>
    <mergeCell ref="F521:H521"/>
    <mergeCell ref="I521:AF521"/>
    <mergeCell ref="A518:E519"/>
    <mergeCell ref="F518:H518"/>
    <mergeCell ref="I518:AF518"/>
    <mergeCell ref="F519:H519"/>
    <mergeCell ref="I519:AF519"/>
    <mergeCell ref="A516:H516"/>
    <mergeCell ref="I516:AF516"/>
    <mergeCell ref="A517:H517"/>
    <mergeCell ref="I517:P517"/>
    <mergeCell ref="A511:AF512"/>
    <mergeCell ref="A513:AF513"/>
    <mergeCell ref="A514:AF514"/>
    <mergeCell ref="A515:H515"/>
    <mergeCell ref="I515:AF515"/>
    <mergeCell ref="W501:AF501"/>
    <mergeCell ref="W502:AF502"/>
    <mergeCell ref="A503:J504"/>
    <mergeCell ref="I475:AF475"/>
    <mergeCell ref="F476:H476"/>
    <mergeCell ref="I476:AF476"/>
    <mergeCell ref="W509:AF509"/>
    <mergeCell ref="A474:E476"/>
    <mergeCell ref="F474:H474"/>
    <mergeCell ref="F475:H475"/>
    <mergeCell ref="A479:H479"/>
    <mergeCell ref="A480:H491"/>
    <mergeCell ref="A492:H494"/>
    <mergeCell ref="A477:E478"/>
    <mergeCell ref="F477:H477"/>
    <mergeCell ref="F478:H478"/>
    <mergeCell ref="I474:P474"/>
    <mergeCell ref="Q474:S474"/>
    <mergeCell ref="U474:AF474"/>
    <mergeCell ref="A430:H441"/>
    <mergeCell ref="I430:AF441"/>
    <mergeCell ref="I477:P477"/>
    <mergeCell ref="Q477:S477"/>
    <mergeCell ref="U477:AF477"/>
    <mergeCell ref="A472:H472"/>
    <mergeCell ref="I472:AF472"/>
    <mergeCell ref="A473:H473"/>
    <mergeCell ref="I473:AF473"/>
    <mergeCell ref="A470:E471"/>
    <mergeCell ref="F470:H470"/>
    <mergeCell ref="I470:AF470"/>
    <mergeCell ref="F471:H471"/>
    <mergeCell ref="I471:AF471"/>
    <mergeCell ref="A468:E469"/>
    <mergeCell ref="F468:H468"/>
    <mergeCell ref="I468:AF468"/>
    <mergeCell ref="F469:H469"/>
    <mergeCell ref="I469:AF469"/>
    <mergeCell ref="A442:H444"/>
    <mergeCell ref="I442:AF444"/>
    <mergeCell ref="A445:H450"/>
    <mergeCell ref="I445:AF450"/>
    <mergeCell ref="A466:H466"/>
    <mergeCell ref="I466:AF466"/>
    <mergeCell ref="A467:H467"/>
    <mergeCell ref="A461:AF462"/>
    <mergeCell ref="A463:AF463"/>
    <mergeCell ref="A464:AF464"/>
    <mergeCell ref="A465:H465"/>
    <mergeCell ref="I465:AF465"/>
    <mergeCell ref="I467:P467"/>
    <mergeCell ref="A453:J454"/>
    <mergeCell ref="W451:AF451"/>
    <mergeCell ref="A452:J452"/>
    <mergeCell ref="W452:AF452"/>
    <mergeCell ref="A422:H422"/>
    <mergeCell ref="I422:AF422"/>
    <mergeCell ref="A423:H423"/>
    <mergeCell ref="I423:AF423"/>
    <mergeCell ref="A427:E428"/>
    <mergeCell ref="F427:H427"/>
    <mergeCell ref="F428:H428"/>
    <mergeCell ref="I428:AF428"/>
    <mergeCell ref="A424:E426"/>
    <mergeCell ref="F424:H424"/>
    <mergeCell ref="F425:H425"/>
    <mergeCell ref="I425:AF425"/>
    <mergeCell ref="F426:H426"/>
    <mergeCell ref="I426:AF426"/>
    <mergeCell ref="I424:P424"/>
    <mergeCell ref="Q424:S424"/>
    <mergeCell ref="U424:AF424"/>
    <mergeCell ref="I427:P427"/>
    <mergeCell ref="Q427:S427"/>
    <mergeCell ref="U427:AF427"/>
    <mergeCell ref="A429:H429"/>
    <mergeCell ref="I429:AF429"/>
    <mergeCell ref="A416:H416"/>
    <mergeCell ref="I416:AF416"/>
    <mergeCell ref="A417:H417"/>
    <mergeCell ref="A411:AF412"/>
    <mergeCell ref="A413:AF413"/>
    <mergeCell ref="A414:AF414"/>
    <mergeCell ref="A415:H415"/>
    <mergeCell ref="I415:AF415"/>
    <mergeCell ref="I417:P417"/>
    <mergeCell ref="A420:E421"/>
    <mergeCell ref="F420:H420"/>
    <mergeCell ref="I420:AF420"/>
    <mergeCell ref="F421:H421"/>
    <mergeCell ref="I421:AF421"/>
    <mergeCell ref="A418:E419"/>
    <mergeCell ref="F418:H418"/>
    <mergeCell ref="I418:AF418"/>
    <mergeCell ref="F419:H419"/>
    <mergeCell ref="I419:AF419"/>
    <mergeCell ref="A379:H379"/>
    <mergeCell ref="I379:AF379"/>
    <mergeCell ref="A380:H391"/>
    <mergeCell ref="I380:AF391"/>
    <mergeCell ref="W401:AF401"/>
    <mergeCell ref="A402:J402"/>
    <mergeCell ref="W402:AF402"/>
    <mergeCell ref="A403:J404"/>
    <mergeCell ref="A392:H394"/>
    <mergeCell ref="I392:AF394"/>
    <mergeCell ref="A395:H400"/>
    <mergeCell ref="I395:AF400"/>
    <mergeCell ref="A377:E378"/>
    <mergeCell ref="F377:H377"/>
    <mergeCell ref="F378:H378"/>
    <mergeCell ref="I378:AF378"/>
    <mergeCell ref="A374:E376"/>
    <mergeCell ref="F374:H374"/>
    <mergeCell ref="F375:H375"/>
    <mergeCell ref="I375:AF375"/>
    <mergeCell ref="F376:H376"/>
    <mergeCell ref="I376:AF376"/>
    <mergeCell ref="I374:P374"/>
    <mergeCell ref="Q374:S374"/>
    <mergeCell ref="U374:AF374"/>
    <mergeCell ref="I377:P377"/>
    <mergeCell ref="Q377:S377"/>
    <mergeCell ref="U377:AF377"/>
    <mergeCell ref="A329:H329"/>
    <mergeCell ref="I329:AF329"/>
    <mergeCell ref="A330:H341"/>
    <mergeCell ref="A372:H372"/>
    <mergeCell ref="I372:AF372"/>
    <mergeCell ref="A373:H373"/>
    <mergeCell ref="I373:AF373"/>
    <mergeCell ref="A370:E371"/>
    <mergeCell ref="F370:H370"/>
    <mergeCell ref="I370:AF370"/>
    <mergeCell ref="F371:H371"/>
    <mergeCell ref="I371:AF371"/>
    <mergeCell ref="A342:H344"/>
    <mergeCell ref="I342:AF344"/>
    <mergeCell ref="A345:H350"/>
    <mergeCell ref="I345:AF350"/>
    <mergeCell ref="A368:E369"/>
    <mergeCell ref="F368:H368"/>
    <mergeCell ref="I368:AF368"/>
    <mergeCell ref="F369:H369"/>
    <mergeCell ref="I369:AF369"/>
    <mergeCell ref="A366:H366"/>
    <mergeCell ref="I366:AF366"/>
    <mergeCell ref="A367:H367"/>
    <mergeCell ref="A361:AF362"/>
    <mergeCell ref="A363:AF363"/>
    <mergeCell ref="A364:AF364"/>
    <mergeCell ref="A365:H365"/>
    <mergeCell ref="I365:AF365"/>
    <mergeCell ref="A353:J354"/>
    <mergeCell ref="I330:AF341"/>
    <mergeCell ref="W351:AF351"/>
    <mergeCell ref="A352:J352"/>
    <mergeCell ref="W352:AF352"/>
    <mergeCell ref="A322:H322"/>
    <mergeCell ref="I322:AF322"/>
    <mergeCell ref="A323:H323"/>
    <mergeCell ref="I323:AF323"/>
    <mergeCell ref="A327:E328"/>
    <mergeCell ref="F327:H327"/>
    <mergeCell ref="F328:H328"/>
    <mergeCell ref="I328:AF328"/>
    <mergeCell ref="A324:E326"/>
    <mergeCell ref="F324:H324"/>
    <mergeCell ref="F325:H325"/>
    <mergeCell ref="I325:AF325"/>
    <mergeCell ref="F326:H326"/>
    <mergeCell ref="I326:AF326"/>
    <mergeCell ref="I324:P324"/>
    <mergeCell ref="Q324:S324"/>
    <mergeCell ref="U324:AF324"/>
    <mergeCell ref="I327:P327"/>
    <mergeCell ref="Q327:S327"/>
    <mergeCell ref="U327:AF327"/>
    <mergeCell ref="A320:E321"/>
    <mergeCell ref="F320:H320"/>
    <mergeCell ref="I320:AF320"/>
    <mergeCell ref="F321:H321"/>
    <mergeCell ref="I321:AF321"/>
    <mergeCell ref="A318:E319"/>
    <mergeCell ref="F318:H318"/>
    <mergeCell ref="I318:AF318"/>
    <mergeCell ref="F319:H319"/>
    <mergeCell ref="I319:AF319"/>
    <mergeCell ref="A316:H316"/>
    <mergeCell ref="I316:AF316"/>
    <mergeCell ref="A317:H317"/>
    <mergeCell ref="A311:AF312"/>
    <mergeCell ref="A313:AF313"/>
    <mergeCell ref="A314:AF314"/>
    <mergeCell ref="A315:H315"/>
    <mergeCell ref="I315:AF315"/>
    <mergeCell ref="A279:H279"/>
    <mergeCell ref="I279:AF279"/>
    <mergeCell ref="A280:H291"/>
    <mergeCell ref="I280:AF291"/>
    <mergeCell ref="W301:AF301"/>
    <mergeCell ref="A302:J302"/>
    <mergeCell ref="W302:AF302"/>
    <mergeCell ref="A303:J304"/>
    <mergeCell ref="A292:H294"/>
    <mergeCell ref="I292:AF294"/>
    <mergeCell ref="A295:H300"/>
    <mergeCell ref="I295:AF300"/>
    <mergeCell ref="A277:E278"/>
    <mergeCell ref="F277:H277"/>
    <mergeCell ref="F278:H278"/>
    <mergeCell ref="I278:AF278"/>
    <mergeCell ref="A274:E276"/>
    <mergeCell ref="F274:H274"/>
    <mergeCell ref="F275:H275"/>
    <mergeCell ref="I275:AF275"/>
    <mergeCell ref="F276:H276"/>
    <mergeCell ref="I276:AF276"/>
    <mergeCell ref="I274:P274"/>
    <mergeCell ref="Q274:S274"/>
    <mergeCell ref="U274:AF274"/>
    <mergeCell ref="I277:P277"/>
    <mergeCell ref="Q277:S277"/>
    <mergeCell ref="U277:AF277"/>
    <mergeCell ref="A229:H229"/>
    <mergeCell ref="I229:AF229"/>
    <mergeCell ref="A230:H241"/>
    <mergeCell ref="A272:H272"/>
    <mergeCell ref="I272:AF272"/>
    <mergeCell ref="A273:H273"/>
    <mergeCell ref="I273:AF273"/>
    <mergeCell ref="A270:E271"/>
    <mergeCell ref="F270:H270"/>
    <mergeCell ref="I270:AF270"/>
    <mergeCell ref="F271:H271"/>
    <mergeCell ref="I271:AF271"/>
    <mergeCell ref="A242:H244"/>
    <mergeCell ref="I242:AF244"/>
    <mergeCell ref="A245:H250"/>
    <mergeCell ref="I245:AF250"/>
    <mergeCell ref="A268:E269"/>
    <mergeCell ref="F268:H268"/>
    <mergeCell ref="I268:AF268"/>
    <mergeCell ref="F269:H269"/>
    <mergeCell ref="I269:AF269"/>
    <mergeCell ref="A266:H266"/>
    <mergeCell ref="I266:AF266"/>
    <mergeCell ref="A267:H267"/>
    <mergeCell ref="A261:AF262"/>
    <mergeCell ref="A263:AF263"/>
    <mergeCell ref="A264:AF264"/>
    <mergeCell ref="A265:H265"/>
    <mergeCell ref="I265:AF265"/>
    <mergeCell ref="A253:J254"/>
    <mergeCell ref="I230:AF241"/>
    <mergeCell ref="W251:AF251"/>
    <mergeCell ref="A252:J252"/>
    <mergeCell ref="W252:AF252"/>
    <mergeCell ref="A222:H222"/>
    <mergeCell ref="I222:AF222"/>
    <mergeCell ref="A223:H223"/>
    <mergeCell ref="I223:AF223"/>
    <mergeCell ref="A227:E228"/>
    <mergeCell ref="F227:H227"/>
    <mergeCell ref="F228:H228"/>
    <mergeCell ref="I228:AF228"/>
    <mergeCell ref="A224:E226"/>
    <mergeCell ref="F224:H224"/>
    <mergeCell ref="F225:H225"/>
    <mergeCell ref="I225:AF225"/>
    <mergeCell ref="F226:H226"/>
    <mergeCell ref="I226:AF226"/>
    <mergeCell ref="I224:P224"/>
    <mergeCell ref="Q224:S224"/>
    <mergeCell ref="U224:AF224"/>
    <mergeCell ref="I227:P227"/>
    <mergeCell ref="Q227:S227"/>
    <mergeCell ref="U227:AF227"/>
    <mergeCell ref="A220:E221"/>
    <mergeCell ref="F220:H220"/>
    <mergeCell ref="I220:AF220"/>
    <mergeCell ref="F221:H221"/>
    <mergeCell ref="I221:AF221"/>
    <mergeCell ref="A218:E219"/>
    <mergeCell ref="F218:H218"/>
    <mergeCell ref="I218:AF218"/>
    <mergeCell ref="F219:H219"/>
    <mergeCell ref="I219:AF219"/>
    <mergeCell ref="A216:H216"/>
    <mergeCell ref="I216:AF216"/>
    <mergeCell ref="A217:H217"/>
    <mergeCell ref="A211:AF212"/>
    <mergeCell ref="A213:AF213"/>
    <mergeCell ref="A214:AF214"/>
    <mergeCell ref="A215:H215"/>
    <mergeCell ref="I215:AF215"/>
    <mergeCell ref="I217:P217"/>
    <mergeCell ref="A179:H179"/>
    <mergeCell ref="I179:AF179"/>
    <mergeCell ref="A180:H191"/>
    <mergeCell ref="I180:AF191"/>
    <mergeCell ref="W209:AF209"/>
    <mergeCell ref="W201:AF201"/>
    <mergeCell ref="A202:J202"/>
    <mergeCell ref="W202:AF202"/>
    <mergeCell ref="A192:H194"/>
    <mergeCell ref="I192:AF194"/>
    <mergeCell ref="A195:H200"/>
    <mergeCell ref="I195:AF200"/>
    <mergeCell ref="A203:J204"/>
    <mergeCell ref="A177:E178"/>
    <mergeCell ref="F177:H177"/>
    <mergeCell ref="F178:H178"/>
    <mergeCell ref="I178:AF178"/>
    <mergeCell ref="A174:E176"/>
    <mergeCell ref="F174:H174"/>
    <mergeCell ref="F175:H175"/>
    <mergeCell ref="I175:AF175"/>
    <mergeCell ref="F176:H176"/>
    <mergeCell ref="I176:AF176"/>
    <mergeCell ref="I174:P174"/>
    <mergeCell ref="Q174:S174"/>
    <mergeCell ref="U174:AF174"/>
    <mergeCell ref="I177:P177"/>
    <mergeCell ref="Q177:S177"/>
    <mergeCell ref="U177:AF177"/>
    <mergeCell ref="A172:H172"/>
    <mergeCell ref="I172:AF172"/>
    <mergeCell ref="A173:H173"/>
    <mergeCell ref="I173:AF173"/>
    <mergeCell ref="A170:E171"/>
    <mergeCell ref="F170:H170"/>
    <mergeCell ref="I170:AF170"/>
    <mergeCell ref="F171:H171"/>
    <mergeCell ref="I171:AF171"/>
    <mergeCell ref="A168:E169"/>
    <mergeCell ref="F168:H168"/>
    <mergeCell ref="I168:AF168"/>
    <mergeCell ref="F169:H169"/>
    <mergeCell ref="I169:AF169"/>
    <mergeCell ref="A167:H167"/>
    <mergeCell ref="A161:AF162"/>
    <mergeCell ref="A163:AF163"/>
    <mergeCell ref="A164:AF164"/>
    <mergeCell ref="A165:H165"/>
    <mergeCell ref="I165:AF165"/>
    <mergeCell ref="A166:H166"/>
    <mergeCell ref="I166:AF166"/>
    <mergeCell ref="I167:P167"/>
    <mergeCell ref="F128:H128"/>
    <mergeCell ref="I128:AF128"/>
    <mergeCell ref="I127:P127"/>
    <mergeCell ref="Q127:S127"/>
    <mergeCell ref="U127:AF127"/>
    <mergeCell ref="F126:H126"/>
    <mergeCell ref="I126:AF126"/>
    <mergeCell ref="I124:P124"/>
    <mergeCell ref="Q124:S124"/>
    <mergeCell ref="U124:AF124"/>
    <mergeCell ref="A122:H122"/>
    <mergeCell ref="I122:AF122"/>
    <mergeCell ref="A123:H123"/>
    <mergeCell ref="I123:AF123"/>
    <mergeCell ref="A120:E121"/>
    <mergeCell ref="F120:H120"/>
    <mergeCell ref="I120:AF120"/>
    <mergeCell ref="F121:H121"/>
    <mergeCell ref="I121:AF121"/>
    <mergeCell ref="A118:E119"/>
    <mergeCell ref="F118:H118"/>
    <mergeCell ref="I118:AF118"/>
    <mergeCell ref="F119:H119"/>
    <mergeCell ref="I119:AF119"/>
    <mergeCell ref="A116:H116"/>
    <mergeCell ref="I116:AF116"/>
    <mergeCell ref="A117:H117"/>
    <mergeCell ref="A111:AF112"/>
    <mergeCell ref="A113:AF113"/>
    <mergeCell ref="A114:AF114"/>
    <mergeCell ref="A115:H115"/>
    <mergeCell ref="I115:AF115"/>
    <mergeCell ref="I117:P117"/>
    <mergeCell ref="W101:AF101"/>
    <mergeCell ref="A102:J102"/>
    <mergeCell ref="W102:AF102"/>
    <mergeCell ref="A92:H94"/>
    <mergeCell ref="I92:AF94"/>
    <mergeCell ref="A95:H100"/>
    <mergeCell ref="I95:AF100"/>
    <mergeCell ref="A79:H79"/>
    <mergeCell ref="I79:AF79"/>
    <mergeCell ref="A80:H91"/>
    <mergeCell ref="I80:AF91"/>
    <mergeCell ref="A74:E76"/>
    <mergeCell ref="F74:H74"/>
    <mergeCell ref="F75:H75"/>
    <mergeCell ref="I75:AF75"/>
    <mergeCell ref="F76:H76"/>
    <mergeCell ref="I76:AF76"/>
    <mergeCell ref="I77:P77"/>
    <mergeCell ref="Q77:S77"/>
    <mergeCell ref="U77:AF77"/>
    <mergeCell ref="I74:P74"/>
    <mergeCell ref="Q74:S74"/>
    <mergeCell ref="U74:AF74"/>
    <mergeCell ref="A77:E78"/>
    <mergeCell ref="F77:H77"/>
    <mergeCell ref="F78:H78"/>
    <mergeCell ref="I78:AF78"/>
    <mergeCell ref="A72:H72"/>
    <mergeCell ref="I72:AF72"/>
    <mergeCell ref="A73:H73"/>
    <mergeCell ref="I73:AF73"/>
    <mergeCell ref="A70:E71"/>
    <mergeCell ref="F70:H70"/>
    <mergeCell ref="I70:AF70"/>
    <mergeCell ref="F71:H71"/>
    <mergeCell ref="I71:AF71"/>
    <mergeCell ref="A68:E69"/>
    <mergeCell ref="F68:H68"/>
    <mergeCell ref="I68:AF68"/>
    <mergeCell ref="F69:H69"/>
    <mergeCell ref="I69:AF69"/>
    <mergeCell ref="A67:H67"/>
    <mergeCell ref="A61:AF62"/>
    <mergeCell ref="A63:AF63"/>
    <mergeCell ref="A64:AF64"/>
    <mergeCell ref="A65:H65"/>
    <mergeCell ref="I65:AF65"/>
    <mergeCell ref="A66:H66"/>
    <mergeCell ref="I66:AF66"/>
    <mergeCell ref="I67:P67"/>
    <mergeCell ref="W51:AF51"/>
    <mergeCell ref="A52:J52"/>
    <mergeCell ref="W52:AF52"/>
    <mergeCell ref="A42:H44"/>
    <mergeCell ref="I42:AF44"/>
    <mergeCell ref="A45:H50"/>
    <mergeCell ref="I45:AF50"/>
    <mergeCell ref="A29:H29"/>
    <mergeCell ref="I29:AF29"/>
    <mergeCell ref="A30:H41"/>
    <mergeCell ref="I30:AF41"/>
    <mergeCell ref="W1:AF1"/>
    <mergeCell ref="A2:J2"/>
    <mergeCell ref="W2:AF2"/>
    <mergeCell ref="A20:E21"/>
    <mergeCell ref="F20:H20"/>
    <mergeCell ref="I20:AF20"/>
    <mergeCell ref="F21:H21"/>
    <mergeCell ref="I21:AF21"/>
    <mergeCell ref="A18:E19"/>
    <mergeCell ref="F18:H18"/>
    <mergeCell ref="I18:AF18"/>
    <mergeCell ref="F19:H19"/>
    <mergeCell ref="I19:AF19"/>
    <mergeCell ref="A16:H16"/>
    <mergeCell ref="I16:AF16"/>
    <mergeCell ref="A17:H17"/>
    <mergeCell ref="A11:AF12"/>
    <mergeCell ref="A13:AF13"/>
    <mergeCell ref="A14:AF14"/>
    <mergeCell ref="A15:H15"/>
    <mergeCell ref="I15:AF15"/>
    <mergeCell ref="A3:J4"/>
    <mergeCell ref="W8:AF8"/>
    <mergeCell ref="I17:P17"/>
    <mergeCell ref="A22:H22"/>
    <mergeCell ref="I22:AF22"/>
    <mergeCell ref="A23:H23"/>
    <mergeCell ref="I23:AF23"/>
    <mergeCell ref="W9:AF9"/>
    <mergeCell ref="A27:E28"/>
    <mergeCell ref="F27:H27"/>
    <mergeCell ref="F28:H28"/>
    <mergeCell ref="I28:AF28"/>
    <mergeCell ref="A24:E26"/>
    <mergeCell ref="F24:H24"/>
    <mergeCell ref="F25:H25"/>
    <mergeCell ref="I25:AF25"/>
    <mergeCell ref="F26:H26"/>
    <mergeCell ref="I26:AF26"/>
    <mergeCell ref="U24:AF24"/>
    <mergeCell ref="I27:P27"/>
    <mergeCell ref="Q27:S27"/>
    <mergeCell ref="U27:AF27"/>
    <mergeCell ref="I24:P24"/>
    <mergeCell ref="Q24:S24"/>
  </mergeCells>
  <phoneticPr fontId="2"/>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rowBreaks count="11" manualBreakCount="11">
    <brk id="50" max="16383" man="1"/>
    <brk id="100" max="16383" man="1"/>
    <brk id="150" max="16383" man="1"/>
    <brk id="200" max="16383" man="1"/>
    <brk id="250" max="16383" man="1"/>
    <brk id="300" max="16383" man="1"/>
    <brk id="350" max="16383" man="1"/>
    <brk id="400" max="16383" man="1"/>
    <brk id="450" max="16383" man="1"/>
    <brk id="500" max="16383" man="1"/>
    <brk id="550"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sheetPr>
  <dimension ref="A1:AF39"/>
  <sheetViews>
    <sheetView showGridLines="0" showZeros="0" view="pageBreakPreview" zoomScale="85" zoomScaleNormal="100" zoomScaleSheetLayoutView="85" workbookViewId="0">
      <selection sqref="A1:XFD1048576"/>
    </sheetView>
  </sheetViews>
  <sheetFormatPr defaultColWidth="3" defaultRowHeight="13.5"/>
  <cols>
    <col min="1" max="16384" width="3" style="3"/>
  </cols>
  <sheetData>
    <row r="1" spans="1:32" s="1" customFormat="1" ht="13.5" customHeight="1">
      <c r="A1" s="294" t="s">
        <v>63</v>
      </c>
      <c r="B1" s="287" t="s">
        <v>64</v>
      </c>
      <c r="C1" s="287"/>
      <c r="D1" s="287"/>
      <c r="E1" s="299" t="s">
        <v>65</v>
      </c>
      <c r="F1" s="287"/>
      <c r="G1" s="287"/>
      <c r="H1" s="251" t="s">
        <v>361</v>
      </c>
      <c r="I1" s="252"/>
      <c r="J1" s="253"/>
      <c r="K1" s="269" t="s">
        <v>66</v>
      </c>
      <c r="L1" s="270"/>
      <c r="M1" s="271"/>
      <c r="N1" s="269" t="s">
        <v>67</v>
      </c>
      <c r="O1" s="270"/>
      <c r="P1" s="271"/>
      <c r="Q1" s="269" t="s">
        <v>68</v>
      </c>
      <c r="R1" s="270"/>
      <c r="S1" s="271"/>
      <c r="T1" s="269" t="s">
        <v>69</v>
      </c>
      <c r="U1" s="270"/>
      <c r="V1" s="271"/>
      <c r="W1" s="287" t="s">
        <v>70</v>
      </c>
      <c r="X1" s="287"/>
      <c r="Y1" s="287"/>
      <c r="Z1" s="287" t="s">
        <v>126</v>
      </c>
      <c r="AA1" s="287"/>
      <c r="AB1" s="287"/>
      <c r="AC1" s="287"/>
      <c r="AD1" s="287"/>
      <c r="AE1" s="287"/>
      <c r="AF1" s="287"/>
    </row>
    <row r="2" spans="1:32" s="1" customFormat="1">
      <c r="A2" s="294"/>
      <c r="B2" s="287"/>
      <c r="C2" s="287"/>
      <c r="D2" s="287"/>
      <c r="E2" s="287"/>
      <c r="F2" s="287"/>
      <c r="G2" s="287"/>
      <c r="H2" s="254"/>
      <c r="I2" s="255"/>
      <c r="J2" s="256"/>
      <c r="K2" s="272"/>
      <c r="L2" s="273"/>
      <c r="M2" s="274"/>
      <c r="N2" s="272"/>
      <c r="O2" s="273"/>
      <c r="P2" s="274"/>
      <c r="Q2" s="272"/>
      <c r="R2" s="273"/>
      <c r="S2" s="274"/>
      <c r="T2" s="272"/>
      <c r="U2" s="273"/>
      <c r="V2" s="274"/>
      <c r="W2" s="287"/>
      <c r="X2" s="287"/>
      <c r="Y2" s="287"/>
      <c r="Z2" s="287"/>
      <c r="AA2" s="287"/>
      <c r="AB2" s="287"/>
      <c r="AC2" s="287"/>
      <c r="AD2" s="287"/>
      <c r="AE2" s="287"/>
      <c r="AF2" s="287"/>
    </row>
    <row r="3" spans="1:32" s="1" customFormat="1">
      <c r="A3" s="294"/>
      <c r="B3" s="275" t="str">
        <f>IF(データ!I14=0," ",データ!I14)</f>
        <v xml:space="preserve"> </v>
      </c>
      <c r="C3" s="275"/>
      <c r="D3" s="275"/>
      <c r="E3" s="276" t="str">
        <f>IF(データ!M14=0," ",データ!M14)</f>
        <v xml:space="preserve"> </v>
      </c>
      <c r="F3" s="277"/>
      <c r="G3" s="278"/>
      <c r="H3" s="275"/>
      <c r="I3" s="275"/>
      <c r="J3" s="275"/>
      <c r="K3" s="275" t="str">
        <f>IF(データ!Q14=0," ",データ!Q14)</f>
        <v xml:space="preserve"> </v>
      </c>
      <c r="L3" s="275"/>
      <c r="M3" s="275"/>
      <c r="N3" s="275" t="str">
        <f>IF(データ!U14=0," ",データ!U14)</f>
        <v xml:space="preserve"> </v>
      </c>
      <c r="O3" s="275"/>
      <c r="P3" s="275"/>
      <c r="Q3" s="275"/>
      <c r="R3" s="275"/>
      <c r="S3" s="275"/>
      <c r="T3" s="275"/>
      <c r="U3" s="275"/>
      <c r="V3" s="275"/>
      <c r="W3" s="275"/>
      <c r="X3" s="275"/>
      <c r="Y3" s="275"/>
      <c r="Z3" s="275"/>
      <c r="AA3" s="275"/>
      <c r="AB3" s="275"/>
      <c r="AC3" s="275"/>
      <c r="AD3" s="275"/>
      <c r="AE3" s="275"/>
      <c r="AF3" s="275"/>
    </row>
    <row r="4" spans="1:32" s="1" customFormat="1">
      <c r="A4" s="294"/>
      <c r="B4" s="275"/>
      <c r="C4" s="275"/>
      <c r="D4" s="275"/>
      <c r="E4" s="279"/>
      <c r="F4" s="280"/>
      <c r="G4" s="281"/>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2" s="1" customFormat="1">
      <c r="A5" s="294"/>
      <c r="B5" s="275"/>
      <c r="C5" s="275"/>
      <c r="D5" s="275"/>
      <c r="E5" s="282"/>
      <c r="F5" s="283"/>
      <c r="G5" s="284"/>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row>
    <row r="6" spans="1:32" ht="13.5" customHeight="1">
      <c r="A6" s="263" t="s">
        <v>138</v>
      </c>
      <c r="B6" s="264"/>
      <c r="C6" s="264"/>
      <c r="D6" s="264"/>
      <c r="E6" s="264"/>
      <c r="F6" s="264"/>
      <c r="G6" s="264"/>
      <c r="H6" s="264"/>
      <c r="I6" s="264"/>
      <c r="J6" s="264"/>
      <c r="K6" s="264"/>
      <c r="L6" s="264"/>
      <c r="M6" s="264"/>
      <c r="N6" s="264"/>
      <c r="O6" s="264"/>
      <c r="P6" s="264"/>
      <c r="Q6" s="264"/>
      <c r="R6" s="264"/>
      <c r="S6" s="264"/>
      <c r="T6" s="264"/>
      <c r="U6" s="264"/>
      <c r="V6" s="264"/>
      <c r="W6" s="251" t="s">
        <v>78</v>
      </c>
      <c r="X6" s="252"/>
      <c r="Y6" s="253"/>
      <c r="Z6" s="257" t="s">
        <v>333</v>
      </c>
      <c r="AA6" s="258"/>
      <c r="AB6" s="258"/>
      <c r="AC6" s="258"/>
      <c r="AD6" s="258"/>
      <c r="AE6" s="258"/>
      <c r="AF6" s="259"/>
    </row>
    <row r="7" spans="1:32" ht="13.5" customHeight="1">
      <c r="A7" s="265"/>
      <c r="B7" s="266"/>
      <c r="C7" s="266"/>
      <c r="D7" s="266"/>
      <c r="E7" s="266"/>
      <c r="F7" s="266"/>
      <c r="G7" s="266"/>
      <c r="H7" s="266"/>
      <c r="I7" s="266"/>
      <c r="J7" s="266"/>
      <c r="K7" s="266"/>
      <c r="L7" s="266"/>
      <c r="M7" s="266"/>
      <c r="N7" s="266"/>
      <c r="O7" s="266"/>
      <c r="P7" s="266"/>
      <c r="Q7" s="266"/>
      <c r="R7" s="266"/>
      <c r="S7" s="266"/>
      <c r="T7" s="266"/>
      <c r="U7" s="266"/>
      <c r="V7" s="266"/>
      <c r="W7" s="254"/>
      <c r="X7" s="255"/>
      <c r="Y7" s="256"/>
      <c r="Z7" s="260"/>
      <c r="AA7" s="261"/>
      <c r="AB7" s="261"/>
      <c r="AC7" s="261"/>
      <c r="AD7" s="261"/>
      <c r="AE7" s="261"/>
      <c r="AF7" s="262"/>
    </row>
    <row r="8" spans="1:32">
      <c r="A8" s="267" t="s">
        <v>15</v>
      </c>
      <c r="B8" s="267"/>
      <c r="C8" s="267"/>
      <c r="D8" s="267"/>
      <c r="E8" s="267"/>
      <c r="F8" s="267"/>
      <c r="G8" s="267"/>
      <c r="H8" s="267"/>
      <c r="I8" s="288" t="str">
        <f>IF(データ!M25=0," ",データ!M25)</f>
        <v>雲南市民バス（２９人乗り４WD）更新事業</v>
      </c>
      <c r="J8" s="289"/>
      <c r="K8" s="289"/>
      <c r="L8" s="289"/>
      <c r="M8" s="289"/>
      <c r="N8" s="289"/>
      <c r="O8" s="289"/>
      <c r="P8" s="289"/>
      <c r="Q8" s="289"/>
      <c r="R8" s="289"/>
      <c r="S8" s="289"/>
      <c r="T8" s="289"/>
      <c r="U8" s="289"/>
      <c r="V8" s="289"/>
      <c r="W8" s="289"/>
      <c r="X8" s="289"/>
      <c r="Y8" s="289"/>
      <c r="Z8" s="289"/>
      <c r="AA8" s="289"/>
      <c r="AB8" s="289"/>
      <c r="AC8" s="289"/>
      <c r="AD8" s="289"/>
      <c r="AE8" s="289"/>
      <c r="AF8" s="290"/>
    </row>
    <row r="9" spans="1:32">
      <c r="A9" s="267" t="s">
        <v>129</v>
      </c>
      <c r="B9" s="267"/>
      <c r="C9" s="267"/>
      <c r="D9" s="267"/>
      <c r="E9" s="267"/>
      <c r="F9" s="267"/>
      <c r="G9" s="267"/>
      <c r="H9" s="267"/>
      <c r="I9" s="288" t="str">
        <f>IF(データ!M26=0," ",データ!M26)</f>
        <v>雲南市木次町里方</v>
      </c>
      <c r="J9" s="289"/>
      <c r="K9" s="289"/>
      <c r="L9" s="289"/>
      <c r="M9" s="289"/>
      <c r="N9" s="289"/>
      <c r="O9" s="289"/>
      <c r="P9" s="289"/>
      <c r="Q9" s="289"/>
      <c r="R9" s="289"/>
      <c r="S9" s="289"/>
      <c r="T9" s="289"/>
      <c r="U9" s="289"/>
      <c r="V9" s="289"/>
      <c r="W9" s="289"/>
      <c r="X9" s="289"/>
      <c r="Y9" s="289"/>
      <c r="Z9" s="289"/>
      <c r="AA9" s="289"/>
      <c r="AB9" s="289"/>
      <c r="AC9" s="289"/>
      <c r="AD9" s="289"/>
      <c r="AE9" s="289"/>
      <c r="AF9" s="290"/>
    </row>
    <row r="10" spans="1:32">
      <c r="A10" s="267" t="s">
        <v>85</v>
      </c>
      <c r="B10" s="267"/>
      <c r="C10" s="267"/>
      <c r="D10" s="267"/>
      <c r="E10" s="267"/>
      <c r="F10" s="267" t="s">
        <v>86</v>
      </c>
      <c r="G10" s="267"/>
      <c r="H10" s="267"/>
      <c r="I10" s="293" t="str">
        <f>IF(データ!M35=0," ",データ!M35)</f>
        <v>令和6年5月8日（水）から令和6年5月16日（木）</v>
      </c>
      <c r="J10" s="292"/>
      <c r="K10" s="292"/>
      <c r="L10" s="292"/>
      <c r="M10" s="292"/>
      <c r="N10" s="292"/>
      <c r="O10" s="292"/>
      <c r="P10" s="292"/>
      <c r="Q10" s="292"/>
      <c r="R10" s="292"/>
      <c r="S10" s="292"/>
      <c r="T10" s="292"/>
      <c r="U10" s="292"/>
      <c r="V10" s="292"/>
      <c r="W10" s="292"/>
      <c r="X10" s="292"/>
      <c r="Y10" s="292"/>
      <c r="Z10" s="292"/>
      <c r="AA10" s="292"/>
      <c r="AB10" s="292"/>
      <c r="AC10" s="292"/>
      <c r="AD10" s="292"/>
      <c r="AE10" s="292"/>
      <c r="AF10" s="355"/>
    </row>
    <row r="11" spans="1:32">
      <c r="A11" s="267"/>
      <c r="B11" s="267"/>
      <c r="C11" s="267"/>
      <c r="D11" s="267"/>
      <c r="E11" s="267"/>
      <c r="F11" s="267" t="s">
        <v>87</v>
      </c>
      <c r="G11" s="267"/>
      <c r="H11" s="267"/>
      <c r="I11" s="288" t="str">
        <f>IF(データ!M36=0," ",データ!M36)</f>
        <v>ホームページ</v>
      </c>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90"/>
    </row>
    <row r="12" spans="1:32">
      <c r="A12" s="267" t="s">
        <v>88</v>
      </c>
      <c r="B12" s="267"/>
      <c r="C12" s="267"/>
      <c r="D12" s="267"/>
      <c r="E12" s="267"/>
      <c r="F12" s="267" t="s">
        <v>89</v>
      </c>
      <c r="G12" s="267"/>
      <c r="H12" s="267"/>
      <c r="I12" s="293" t="str">
        <f>IF(データ!M37=0," ",データ!M37)</f>
        <v>実施しない</v>
      </c>
      <c r="J12" s="292"/>
      <c r="K12" s="292"/>
      <c r="L12" s="292"/>
      <c r="M12" s="292"/>
      <c r="N12" s="292"/>
      <c r="O12" s="292"/>
      <c r="P12" s="292"/>
      <c r="Q12" s="292"/>
      <c r="R12" s="292"/>
      <c r="S12" s="292"/>
      <c r="T12" s="292"/>
      <c r="U12" s="292"/>
      <c r="V12" s="292"/>
      <c r="W12" s="292"/>
      <c r="X12" s="292"/>
      <c r="Y12" s="292"/>
      <c r="Z12" s="292"/>
      <c r="AA12" s="292"/>
      <c r="AB12" s="292"/>
      <c r="AC12" s="292"/>
      <c r="AD12" s="292"/>
      <c r="AE12" s="292"/>
      <c r="AF12" s="355"/>
    </row>
    <row r="13" spans="1:32">
      <c r="A13" s="267"/>
      <c r="B13" s="267"/>
      <c r="C13" s="267"/>
      <c r="D13" s="267"/>
      <c r="E13" s="267"/>
      <c r="F13" s="267" t="s">
        <v>87</v>
      </c>
      <c r="G13" s="267"/>
      <c r="H13" s="267"/>
      <c r="I13" s="191" t="str">
        <f>IF(データ!M38=0," ",データ!M38)</f>
        <v>実施しない</v>
      </c>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row>
    <row r="14" spans="1:32">
      <c r="A14" s="287" t="s">
        <v>320</v>
      </c>
      <c r="B14" s="287"/>
      <c r="C14" s="287"/>
      <c r="D14" s="287"/>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row>
    <row r="15" spans="1:32">
      <c r="A15" s="287" t="s">
        <v>139</v>
      </c>
      <c r="B15" s="287"/>
      <c r="C15" s="287" t="s">
        <v>140</v>
      </c>
      <c r="D15" s="287"/>
      <c r="E15" s="287"/>
      <c r="F15" s="287"/>
      <c r="G15" s="287"/>
      <c r="H15" s="287" t="s">
        <v>141</v>
      </c>
      <c r="I15" s="287"/>
      <c r="J15" s="287"/>
      <c r="K15" s="287"/>
      <c r="L15" s="287"/>
      <c r="M15" s="287"/>
      <c r="N15" s="287"/>
      <c r="O15" s="287"/>
      <c r="P15" s="287"/>
      <c r="Q15" s="287"/>
      <c r="R15" s="287"/>
      <c r="S15" s="287"/>
      <c r="T15" s="287"/>
      <c r="U15" s="431" t="s">
        <v>246</v>
      </c>
      <c r="V15" s="496"/>
      <c r="W15" s="496"/>
      <c r="X15" s="496"/>
      <c r="Y15" s="496"/>
      <c r="Z15" s="496"/>
      <c r="AA15" s="496"/>
      <c r="AB15" s="496"/>
      <c r="AC15" s="432"/>
      <c r="AD15" s="431" t="s">
        <v>79</v>
      </c>
      <c r="AE15" s="496"/>
      <c r="AF15" s="432"/>
    </row>
    <row r="16" spans="1:32">
      <c r="A16" s="415">
        <v>1</v>
      </c>
      <c r="B16" s="416"/>
      <c r="C16" s="484" t="s">
        <v>144</v>
      </c>
      <c r="D16" s="485"/>
      <c r="E16" s="485"/>
      <c r="F16" s="485"/>
      <c r="G16" s="486"/>
      <c r="H16" s="490"/>
      <c r="I16" s="491"/>
      <c r="J16" s="491"/>
      <c r="K16" s="491"/>
      <c r="L16" s="491"/>
      <c r="M16" s="491"/>
      <c r="N16" s="491"/>
      <c r="O16" s="491"/>
      <c r="P16" s="491"/>
      <c r="Q16" s="491"/>
      <c r="R16" s="491"/>
      <c r="S16" s="491"/>
      <c r="T16" s="492"/>
      <c r="U16" s="490"/>
      <c r="V16" s="491"/>
      <c r="W16" s="491"/>
      <c r="X16" s="491"/>
      <c r="Y16" s="491"/>
      <c r="Z16" s="491"/>
      <c r="AA16" s="491"/>
      <c r="AB16" s="491"/>
      <c r="AC16" s="492"/>
      <c r="AD16" s="490"/>
      <c r="AE16" s="491"/>
      <c r="AF16" s="492"/>
    </row>
    <row r="17" spans="1:32">
      <c r="A17" s="417"/>
      <c r="B17" s="418"/>
      <c r="C17" s="487"/>
      <c r="D17" s="488"/>
      <c r="E17" s="488"/>
      <c r="F17" s="488"/>
      <c r="G17" s="489"/>
      <c r="H17" s="493"/>
      <c r="I17" s="494"/>
      <c r="J17" s="494"/>
      <c r="K17" s="494"/>
      <c r="L17" s="494"/>
      <c r="M17" s="494"/>
      <c r="N17" s="494"/>
      <c r="O17" s="494"/>
      <c r="P17" s="494"/>
      <c r="Q17" s="494"/>
      <c r="R17" s="494"/>
      <c r="S17" s="494"/>
      <c r="T17" s="495"/>
      <c r="U17" s="493"/>
      <c r="V17" s="494"/>
      <c r="W17" s="494"/>
      <c r="X17" s="494"/>
      <c r="Y17" s="494"/>
      <c r="Z17" s="494"/>
      <c r="AA17" s="494"/>
      <c r="AB17" s="494"/>
      <c r="AC17" s="495"/>
      <c r="AD17" s="493"/>
      <c r="AE17" s="494"/>
      <c r="AF17" s="495"/>
    </row>
    <row r="18" spans="1:32">
      <c r="A18" s="415">
        <v>2</v>
      </c>
      <c r="B18" s="416"/>
      <c r="C18" s="484" t="s">
        <v>144</v>
      </c>
      <c r="D18" s="485"/>
      <c r="E18" s="485"/>
      <c r="F18" s="485"/>
      <c r="G18" s="486"/>
      <c r="H18" s="490"/>
      <c r="I18" s="491"/>
      <c r="J18" s="491"/>
      <c r="K18" s="491"/>
      <c r="L18" s="491"/>
      <c r="M18" s="491"/>
      <c r="N18" s="491"/>
      <c r="O18" s="491"/>
      <c r="P18" s="491"/>
      <c r="Q18" s="491"/>
      <c r="R18" s="491"/>
      <c r="S18" s="491"/>
      <c r="T18" s="492"/>
      <c r="U18" s="490"/>
      <c r="V18" s="491"/>
      <c r="W18" s="491"/>
      <c r="X18" s="491"/>
      <c r="Y18" s="491"/>
      <c r="Z18" s="491"/>
      <c r="AA18" s="491"/>
      <c r="AB18" s="491"/>
      <c r="AC18" s="492"/>
      <c r="AD18" s="490"/>
      <c r="AE18" s="491"/>
      <c r="AF18" s="492"/>
    </row>
    <row r="19" spans="1:32">
      <c r="A19" s="417"/>
      <c r="B19" s="418"/>
      <c r="C19" s="487"/>
      <c r="D19" s="488"/>
      <c r="E19" s="488"/>
      <c r="F19" s="488"/>
      <c r="G19" s="489"/>
      <c r="H19" s="493"/>
      <c r="I19" s="494"/>
      <c r="J19" s="494"/>
      <c r="K19" s="494"/>
      <c r="L19" s="494"/>
      <c r="M19" s="494"/>
      <c r="N19" s="494"/>
      <c r="O19" s="494"/>
      <c r="P19" s="494"/>
      <c r="Q19" s="494"/>
      <c r="R19" s="494"/>
      <c r="S19" s="494"/>
      <c r="T19" s="495"/>
      <c r="U19" s="493"/>
      <c r="V19" s="494"/>
      <c r="W19" s="494"/>
      <c r="X19" s="494"/>
      <c r="Y19" s="494"/>
      <c r="Z19" s="494"/>
      <c r="AA19" s="494"/>
      <c r="AB19" s="494"/>
      <c r="AC19" s="495"/>
      <c r="AD19" s="493"/>
      <c r="AE19" s="494"/>
      <c r="AF19" s="495"/>
    </row>
    <row r="20" spans="1:32">
      <c r="A20" s="415">
        <v>3</v>
      </c>
      <c r="B20" s="416"/>
      <c r="C20" s="484" t="s">
        <v>144</v>
      </c>
      <c r="D20" s="485"/>
      <c r="E20" s="485"/>
      <c r="F20" s="485"/>
      <c r="G20" s="486"/>
      <c r="H20" s="490"/>
      <c r="I20" s="491"/>
      <c r="J20" s="491"/>
      <c r="K20" s="491"/>
      <c r="L20" s="491"/>
      <c r="M20" s="491"/>
      <c r="N20" s="491"/>
      <c r="O20" s="491"/>
      <c r="P20" s="491"/>
      <c r="Q20" s="491"/>
      <c r="R20" s="491"/>
      <c r="S20" s="491"/>
      <c r="T20" s="492"/>
      <c r="U20" s="490"/>
      <c r="V20" s="491"/>
      <c r="W20" s="491"/>
      <c r="X20" s="491"/>
      <c r="Y20" s="491"/>
      <c r="Z20" s="491"/>
      <c r="AA20" s="491"/>
      <c r="AB20" s="491"/>
      <c r="AC20" s="492"/>
      <c r="AD20" s="490"/>
      <c r="AE20" s="491"/>
      <c r="AF20" s="492"/>
    </row>
    <row r="21" spans="1:32">
      <c r="A21" s="417"/>
      <c r="B21" s="418"/>
      <c r="C21" s="487"/>
      <c r="D21" s="488"/>
      <c r="E21" s="488"/>
      <c r="F21" s="488"/>
      <c r="G21" s="489"/>
      <c r="H21" s="493"/>
      <c r="I21" s="494"/>
      <c r="J21" s="494"/>
      <c r="K21" s="494"/>
      <c r="L21" s="494"/>
      <c r="M21" s="494"/>
      <c r="N21" s="494"/>
      <c r="O21" s="494"/>
      <c r="P21" s="494"/>
      <c r="Q21" s="494"/>
      <c r="R21" s="494"/>
      <c r="S21" s="494"/>
      <c r="T21" s="495"/>
      <c r="U21" s="493"/>
      <c r="V21" s="494"/>
      <c r="W21" s="494"/>
      <c r="X21" s="494"/>
      <c r="Y21" s="494"/>
      <c r="Z21" s="494"/>
      <c r="AA21" s="494"/>
      <c r="AB21" s="494"/>
      <c r="AC21" s="495"/>
      <c r="AD21" s="493"/>
      <c r="AE21" s="494"/>
      <c r="AF21" s="495"/>
    </row>
    <row r="22" spans="1:32">
      <c r="A22" s="415">
        <v>4</v>
      </c>
      <c r="B22" s="416"/>
      <c r="C22" s="484" t="s">
        <v>144</v>
      </c>
      <c r="D22" s="485"/>
      <c r="E22" s="485"/>
      <c r="F22" s="485"/>
      <c r="G22" s="486"/>
      <c r="H22" s="490"/>
      <c r="I22" s="491"/>
      <c r="J22" s="491"/>
      <c r="K22" s="491"/>
      <c r="L22" s="491"/>
      <c r="M22" s="491"/>
      <c r="N22" s="491"/>
      <c r="O22" s="491"/>
      <c r="P22" s="491"/>
      <c r="Q22" s="491"/>
      <c r="R22" s="491"/>
      <c r="S22" s="491"/>
      <c r="T22" s="492"/>
      <c r="U22" s="490"/>
      <c r="V22" s="491"/>
      <c r="W22" s="491"/>
      <c r="X22" s="491"/>
      <c r="Y22" s="491"/>
      <c r="Z22" s="491"/>
      <c r="AA22" s="491"/>
      <c r="AB22" s="491"/>
      <c r="AC22" s="492"/>
      <c r="AD22" s="490"/>
      <c r="AE22" s="491"/>
      <c r="AF22" s="492"/>
    </row>
    <row r="23" spans="1:32">
      <c r="A23" s="417"/>
      <c r="B23" s="418"/>
      <c r="C23" s="487"/>
      <c r="D23" s="488"/>
      <c r="E23" s="488"/>
      <c r="F23" s="488"/>
      <c r="G23" s="489"/>
      <c r="H23" s="493"/>
      <c r="I23" s="494"/>
      <c r="J23" s="494"/>
      <c r="K23" s="494"/>
      <c r="L23" s="494"/>
      <c r="M23" s="494"/>
      <c r="N23" s="494"/>
      <c r="O23" s="494"/>
      <c r="P23" s="494"/>
      <c r="Q23" s="494"/>
      <c r="R23" s="494"/>
      <c r="S23" s="494"/>
      <c r="T23" s="495"/>
      <c r="U23" s="493"/>
      <c r="V23" s="494"/>
      <c r="W23" s="494"/>
      <c r="X23" s="494"/>
      <c r="Y23" s="494"/>
      <c r="Z23" s="494"/>
      <c r="AA23" s="494"/>
      <c r="AB23" s="494"/>
      <c r="AC23" s="495"/>
      <c r="AD23" s="493"/>
      <c r="AE23" s="494"/>
      <c r="AF23" s="495"/>
    </row>
    <row r="24" spans="1:32">
      <c r="A24" s="415">
        <v>5</v>
      </c>
      <c r="B24" s="416"/>
      <c r="C24" s="484" t="s">
        <v>144</v>
      </c>
      <c r="D24" s="485"/>
      <c r="E24" s="485"/>
      <c r="F24" s="485"/>
      <c r="G24" s="486"/>
      <c r="H24" s="490"/>
      <c r="I24" s="491"/>
      <c r="J24" s="491"/>
      <c r="K24" s="491"/>
      <c r="L24" s="491"/>
      <c r="M24" s="491"/>
      <c r="N24" s="491"/>
      <c r="O24" s="491"/>
      <c r="P24" s="491"/>
      <c r="Q24" s="491"/>
      <c r="R24" s="491"/>
      <c r="S24" s="491"/>
      <c r="T24" s="492"/>
      <c r="U24" s="490"/>
      <c r="V24" s="491"/>
      <c r="W24" s="491"/>
      <c r="X24" s="491"/>
      <c r="Y24" s="491"/>
      <c r="Z24" s="491"/>
      <c r="AA24" s="491"/>
      <c r="AB24" s="491"/>
      <c r="AC24" s="492"/>
      <c r="AD24" s="490"/>
      <c r="AE24" s="491"/>
      <c r="AF24" s="492"/>
    </row>
    <row r="25" spans="1:32">
      <c r="A25" s="417"/>
      <c r="B25" s="418"/>
      <c r="C25" s="487"/>
      <c r="D25" s="488"/>
      <c r="E25" s="488"/>
      <c r="F25" s="488"/>
      <c r="G25" s="489"/>
      <c r="H25" s="493"/>
      <c r="I25" s="494"/>
      <c r="J25" s="494"/>
      <c r="K25" s="494"/>
      <c r="L25" s="494"/>
      <c r="M25" s="494"/>
      <c r="N25" s="494"/>
      <c r="O25" s="494"/>
      <c r="P25" s="494"/>
      <c r="Q25" s="494"/>
      <c r="R25" s="494"/>
      <c r="S25" s="494"/>
      <c r="T25" s="495"/>
      <c r="U25" s="493"/>
      <c r="V25" s="494"/>
      <c r="W25" s="494"/>
      <c r="X25" s="494"/>
      <c r="Y25" s="494"/>
      <c r="Z25" s="494"/>
      <c r="AA25" s="494"/>
      <c r="AB25" s="494"/>
      <c r="AC25" s="495"/>
      <c r="AD25" s="493"/>
      <c r="AE25" s="494"/>
      <c r="AF25" s="495"/>
    </row>
    <row r="26" spans="1:32">
      <c r="A26" s="415">
        <v>6</v>
      </c>
      <c r="B26" s="416"/>
      <c r="C26" s="484" t="s">
        <v>144</v>
      </c>
      <c r="D26" s="485"/>
      <c r="E26" s="485"/>
      <c r="F26" s="485"/>
      <c r="G26" s="486"/>
      <c r="H26" s="490"/>
      <c r="I26" s="491"/>
      <c r="J26" s="491"/>
      <c r="K26" s="491"/>
      <c r="L26" s="491"/>
      <c r="M26" s="491"/>
      <c r="N26" s="491"/>
      <c r="O26" s="491"/>
      <c r="P26" s="491"/>
      <c r="Q26" s="491"/>
      <c r="R26" s="491"/>
      <c r="S26" s="491"/>
      <c r="T26" s="492"/>
      <c r="U26" s="490"/>
      <c r="V26" s="491"/>
      <c r="W26" s="491"/>
      <c r="X26" s="491"/>
      <c r="Y26" s="491"/>
      <c r="Z26" s="491"/>
      <c r="AA26" s="491"/>
      <c r="AB26" s="491"/>
      <c r="AC26" s="492"/>
      <c r="AD26" s="490"/>
      <c r="AE26" s="491"/>
      <c r="AF26" s="492"/>
    </row>
    <row r="27" spans="1:32">
      <c r="A27" s="417"/>
      <c r="B27" s="418"/>
      <c r="C27" s="487"/>
      <c r="D27" s="488"/>
      <c r="E27" s="488"/>
      <c r="F27" s="488"/>
      <c r="G27" s="489"/>
      <c r="H27" s="493"/>
      <c r="I27" s="494"/>
      <c r="J27" s="494"/>
      <c r="K27" s="494"/>
      <c r="L27" s="494"/>
      <c r="M27" s="494"/>
      <c r="N27" s="494"/>
      <c r="O27" s="494"/>
      <c r="P27" s="494"/>
      <c r="Q27" s="494"/>
      <c r="R27" s="494"/>
      <c r="S27" s="494"/>
      <c r="T27" s="495"/>
      <c r="U27" s="493"/>
      <c r="V27" s="494"/>
      <c r="W27" s="494"/>
      <c r="X27" s="494"/>
      <c r="Y27" s="494"/>
      <c r="Z27" s="494"/>
      <c r="AA27" s="494"/>
      <c r="AB27" s="494"/>
      <c r="AC27" s="495"/>
      <c r="AD27" s="493"/>
      <c r="AE27" s="494"/>
      <c r="AF27" s="495"/>
    </row>
    <row r="28" spans="1:32">
      <c r="A28" s="415">
        <v>7</v>
      </c>
      <c r="B28" s="416"/>
      <c r="C28" s="484" t="s">
        <v>144</v>
      </c>
      <c r="D28" s="485"/>
      <c r="E28" s="485"/>
      <c r="F28" s="485"/>
      <c r="G28" s="486"/>
      <c r="H28" s="490"/>
      <c r="I28" s="491"/>
      <c r="J28" s="491"/>
      <c r="K28" s="491"/>
      <c r="L28" s="491"/>
      <c r="M28" s="491"/>
      <c r="N28" s="491"/>
      <c r="O28" s="491"/>
      <c r="P28" s="491"/>
      <c r="Q28" s="491"/>
      <c r="R28" s="491"/>
      <c r="S28" s="491"/>
      <c r="T28" s="492"/>
      <c r="U28" s="490"/>
      <c r="V28" s="491"/>
      <c r="W28" s="491"/>
      <c r="X28" s="491"/>
      <c r="Y28" s="491"/>
      <c r="Z28" s="491"/>
      <c r="AA28" s="491"/>
      <c r="AB28" s="491"/>
      <c r="AC28" s="492"/>
      <c r="AD28" s="490"/>
      <c r="AE28" s="491"/>
      <c r="AF28" s="492"/>
    </row>
    <row r="29" spans="1:32">
      <c r="A29" s="417"/>
      <c r="B29" s="418"/>
      <c r="C29" s="487"/>
      <c r="D29" s="488"/>
      <c r="E29" s="488"/>
      <c r="F29" s="488"/>
      <c r="G29" s="489"/>
      <c r="H29" s="493"/>
      <c r="I29" s="494"/>
      <c r="J29" s="494"/>
      <c r="K29" s="494"/>
      <c r="L29" s="494"/>
      <c r="M29" s="494"/>
      <c r="N29" s="494"/>
      <c r="O29" s="494"/>
      <c r="P29" s="494"/>
      <c r="Q29" s="494"/>
      <c r="R29" s="494"/>
      <c r="S29" s="494"/>
      <c r="T29" s="495"/>
      <c r="U29" s="493"/>
      <c r="V29" s="494"/>
      <c r="W29" s="494"/>
      <c r="X29" s="494"/>
      <c r="Y29" s="494"/>
      <c r="Z29" s="494"/>
      <c r="AA29" s="494"/>
      <c r="AB29" s="494"/>
      <c r="AC29" s="495"/>
      <c r="AD29" s="493"/>
      <c r="AE29" s="494"/>
      <c r="AF29" s="495"/>
    </row>
    <row r="30" spans="1:32">
      <c r="A30" s="415">
        <v>8</v>
      </c>
      <c r="B30" s="416"/>
      <c r="C30" s="484" t="s">
        <v>144</v>
      </c>
      <c r="D30" s="485"/>
      <c r="E30" s="485"/>
      <c r="F30" s="485"/>
      <c r="G30" s="486"/>
      <c r="H30" s="490"/>
      <c r="I30" s="491"/>
      <c r="J30" s="491"/>
      <c r="K30" s="491"/>
      <c r="L30" s="491"/>
      <c r="M30" s="491"/>
      <c r="N30" s="491"/>
      <c r="O30" s="491"/>
      <c r="P30" s="491"/>
      <c r="Q30" s="491"/>
      <c r="R30" s="491"/>
      <c r="S30" s="491"/>
      <c r="T30" s="492"/>
      <c r="U30" s="490"/>
      <c r="V30" s="491"/>
      <c r="W30" s="491"/>
      <c r="X30" s="491"/>
      <c r="Y30" s="491"/>
      <c r="Z30" s="491"/>
      <c r="AA30" s="491"/>
      <c r="AB30" s="491"/>
      <c r="AC30" s="492"/>
      <c r="AD30" s="490"/>
      <c r="AE30" s="491"/>
      <c r="AF30" s="492"/>
    </row>
    <row r="31" spans="1:32">
      <c r="A31" s="417"/>
      <c r="B31" s="418"/>
      <c r="C31" s="487"/>
      <c r="D31" s="488"/>
      <c r="E31" s="488"/>
      <c r="F31" s="488"/>
      <c r="G31" s="489"/>
      <c r="H31" s="493"/>
      <c r="I31" s="494"/>
      <c r="J31" s="494"/>
      <c r="K31" s="494"/>
      <c r="L31" s="494"/>
      <c r="M31" s="494"/>
      <c r="N31" s="494"/>
      <c r="O31" s="494"/>
      <c r="P31" s="494"/>
      <c r="Q31" s="494"/>
      <c r="R31" s="494"/>
      <c r="S31" s="494"/>
      <c r="T31" s="495"/>
      <c r="U31" s="493"/>
      <c r="V31" s="494"/>
      <c r="W31" s="494"/>
      <c r="X31" s="494"/>
      <c r="Y31" s="494"/>
      <c r="Z31" s="494"/>
      <c r="AA31" s="494"/>
      <c r="AB31" s="494"/>
      <c r="AC31" s="495"/>
      <c r="AD31" s="493"/>
      <c r="AE31" s="494"/>
      <c r="AF31" s="495"/>
    </row>
    <row r="32" spans="1:32">
      <c r="A32" s="415">
        <v>9</v>
      </c>
      <c r="B32" s="416"/>
      <c r="C32" s="484" t="s">
        <v>144</v>
      </c>
      <c r="D32" s="485"/>
      <c r="E32" s="485"/>
      <c r="F32" s="485"/>
      <c r="G32" s="486"/>
      <c r="H32" s="490"/>
      <c r="I32" s="491"/>
      <c r="J32" s="491"/>
      <c r="K32" s="491"/>
      <c r="L32" s="491"/>
      <c r="M32" s="491"/>
      <c r="N32" s="491"/>
      <c r="O32" s="491"/>
      <c r="P32" s="491"/>
      <c r="Q32" s="491"/>
      <c r="R32" s="491"/>
      <c r="S32" s="491"/>
      <c r="T32" s="492"/>
      <c r="U32" s="490"/>
      <c r="V32" s="491"/>
      <c r="W32" s="491"/>
      <c r="X32" s="491"/>
      <c r="Y32" s="491"/>
      <c r="Z32" s="491"/>
      <c r="AA32" s="491"/>
      <c r="AB32" s="491"/>
      <c r="AC32" s="492"/>
      <c r="AD32" s="490"/>
      <c r="AE32" s="491"/>
      <c r="AF32" s="492"/>
    </row>
    <row r="33" spans="1:32">
      <c r="A33" s="417"/>
      <c r="B33" s="418"/>
      <c r="C33" s="487"/>
      <c r="D33" s="488"/>
      <c r="E33" s="488"/>
      <c r="F33" s="488"/>
      <c r="G33" s="489"/>
      <c r="H33" s="493"/>
      <c r="I33" s="494"/>
      <c r="J33" s="494"/>
      <c r="K33" s="494"/>
      <c r="L33" s="494"/>
      <c r="M33" s="494"/>
      <c r="N33" s="494"/>
      <c r="O33" s="494"/>
      <c r="P33" s="494"/>
      <c r="Q33" s="494"/>
      <c r="R33" s="494"/>
      <c r="S33" s="494"/>
      <c r="T33" s="495"/>
      <c r="U33" s="493"/>
      <c r="V33" s="494"/>
      <c r="W33" s="494"/>
      <c r="X33" s="494"/>
      <c r="Y33" s="494"/>
      <c r="Z33" s="494"/>
      <c r="AA33" s="494"/>
      <c r="AB33" s="494"/>
      <c r="AC33" s="495"/>
      <c r="AD33" s="493"/>
      <c r="AE33" s="494"/>
      <c r="AF33" s="495"/>
    </row>
    <row r="34" spans="1:32">
      <c r="A34" s="415">
        <v>10</v>
      </c>
      <c r="B34" s="416"/>
      <c r="C34" s="484" t="s">
        <v>144</v>
      </c>
      <c r="D34" s="485"/>
      <c r="E34" s="485"/>
      <c r="F34" s="485"/>
      <c r="G34" s="486"/>
      <c r="H34" s="490"/>
      <c r="I34" s="491"/>
      <c r="J34" s="491"/>
      <c r="K34" s="491"/>
      <c r="L34" s="491"/>
      <c r="M34" s="491"/>
      <c r="N34" s="491"/>
      <c r="O34" s="491"/>
      <c r="P34" s="491"/>
      <c r="Q34" s="491"/>
      <c r="R34" s="491"/>
      <c r="S34" s="491"/>
      <c r="T34" s="492"/>
      <c r="U34" s="490"/>
      <c r="V34" s="491"/>
      <c r="W34" s="491"/>
      <c r="X34" s="491"/>
      <c r="Y34" s="491"/>
      <c r="Z34" s="491"/>
      <c r="AA34" s="491"/>
      <c r="AB34" s="491"/>
      <c r="AC34" s="492"/>
      <c r="AD34" s="490"/>
      <c r="AE34" s="491"/>
      <c r="AF34" s="492"/>
    </row>
    <row r="35" spans="1:32">
      <c r="A35" s="417"/>
      <c r="B35" s="418"/>
      <c r="C35" s="487"/>
      <c r="D35" s="488"/>
      <c r="E35" s="488"/>
      <c r="F35" s="488"/>
      <c r="G35" s="489"/>
      <c r="H35" s="493"/>
      <c r="I35" s="494"/>
      <c r="J35" s="494"/>
      <c r="K35" s="494"/>
      <c r="L35" s="494"/>
      <c r="M35" s="494"/>
      <c r="N35" s="494"/>
      <c r="O35" s="494"/>
      <c r="P35" s="494"/>
      <c r="Q35" s="494"/>
      <c r="R35" s="494"/>
      <c r="S35" s="494"/>
      <c r="T35" s="495"/>
      <c r="U35" s="493"/>
      <c r="V35" s="494"/>
      <c r="W35" s="494"/>
      <c r="X35" s="494"/>
      <c r="Y35" s="494"/>
      <c r="Z35" s="494"/>
      <c r="AA35" s="494"/>
      <c r="AB35" s="494"/>
      <c r="AC35" s="495"/>
      <c r="AD35" s="493"/>
      <c r="AE35" s="494"/>
      <c r="AF35" s="495"/>
    </row>
    <row r="36" spans="1:32">
      <c r="A36" s="415">
        <v>11</v>
      </c>
      <c r="B36" s="416"/>
      <c r="C36" s="484" t="s">
        <v>144</v>
      </c>
      <c r="D36" s="485"/>
      <c r="E36" s="485"/>
      <c r="F36" s="485"/>
      <c r="G36" s="486"/>
      <c r="H36" s="490"/>
      <c r="I36" s="491"/>
      <c r="J36" s="491"/>
      <c r="K36" s="491"/>
      <c r="L36" s="491"/>
      <c r="M36" s="491"/>
      <c r="N36" s="491"/>
      <c r="O36" s="491"/>
      <c r="P36" s="491"/>
      <c r="Q36" s="491"/>
      <c r="R36" s="491"/>
      <c r="S36" s="491"/>
      <c r="T36" s="492"/>
      <c r="U36" s="490"/>
      <c r="V36" s="491"/>
      <c r="W36" s="491"/>
      <c r="X36" s="491"/>
      <c r="Y36" s="491"/>
      <c r="Z36" s="491"/>
      <c r="AA36" s="491"/>
      <c r="AB36" s="491"/>
      <c r="AC36" s="492"/>
      <c r="AD36" s="490"/>
      <c r="AE36" s="491"/>
      <c r="AF36" s="492"/>
    </row>
    <row r="37" spans="1:32">
      <c r="A37" s="417"/>
      <c r="B37" s="418"/>
      <c r="C37" s="487"/>
      <c r="D37" s="488"/>
      <c r="E37" s="488"/>
      <c r="F37" s="488"/>
      <c r="G37" s="489"/>
      <c r="H37" s="493"/>
      <c r="I37" s="494"/>
      <c r="J37" s="494"/>
      <c r="K37" s="494"/>
      <c r="L37" s="494"/>
      <c r="M37" s="494"/>
      <c r="N37" s="494"/>
      <c r="O37" s="494"/>
      <c r="P37" s="494"/>
      <c r="Q37" s="494"/>
      <c r="R37" s="494"/>
      <c r="S37" s="494"/>
      <c r="T37" s="495"/>
      <c r="U37" s="493"/>
      <c r="V37" s="494"/>
      <c r="W37" s="494"/>
      <c r="X37" s="494"/>
      <c r="Y37" s="494"/>
      <c r="Z37" s="494"/>
      <c r="AA37" s="494"/>
      <c r="AB37" s="494"/>
      <c r="AC37" s="495"/>
      <c r="AD37" s="493"/>
      <c r="AE37" s="494"/>
      <c r="AF37" s="495"/>
    </row>
    <row r="38" spans="1:32">
      <c r="A38" s="415">
        <v>12</v>
      </c>
      <c r="B38" s="416"/>
      <c r="C38" s="484" t="s">
        <v>144</v>
      </c>
      <c r="D38" s="485"/>
      <c r="E38" s="485"/>
      <c r="F38" s="485"/>
      <c r="G38" s="486"/>
      <c r="H38" s="490"/>
      <c r="I38" s="491"/>
      <c r="J38" s="491"/>
      <c r="K38" s="491"/>
      <c r="L38" s="491"/>
      <c r="M38" s="491"/>
      <c r="N38" s="491"/>
      <c r="O38" s="491"/>
      <c r="P38" s="491"/>
      <c r="Q38" s="491"/>
      <c r="R38" s="491"/>
      <c r="S38" s="491"/>
      <c r="T38" s="492"/>
      <c r="U38" s="490"/>
      <c r="V38" s="491"/>
      <c r="W38" s="491"/>
      <c r="X38" s="491"/>
      <c r="Y38" s="491"/>
      <c r="Z38" s="491"/>
      <c r="AA38" s="491"/>
      <c r="AB38" s="491"/>
      <c r="AC38" s="492"/>
      <c r="AD38" s="490"/>
      <c r="AE38" s="491"/>
      <c r="AF38" s="492"/>
    </row>
    <row r="39" spans="1:32">
      <c r="A39" s="417"/>
      <c r="B39" s="418"/>
      <c r="C39" s="487"/>
      <c r="D39" s="488"/>
      <c r="E39" s="488"/>
      <c r="F39" s="488"/>
      <c r="G39" s="489"/>
      <c r="H39" s="493"/>
      <c r="I39" s="494"/>
      <c r="J39" s="494"/>
      <c r="K39" s="494"/>
      <c r="L39" s="494"/>
      <c r="M39" s="494"/>
      <c r="N39" s="494"/>
      <c r="O39" s="494"/>
      <c r="P39" s="494"/>
      <c r="Q39" s="494"/>
      <c r="R39" s="494"/>
      <c r="S39" s="494"/>
      <c r="T39" s="495"/>
      <c r="U39" s="493"/>
      <c r="V39" s="494"/>
      <c r="W39" s="494"/>
      <c r="X39" s="494"/>
      <c r="Y39" s="494"/>
      <c r="Z39" s="494"/>
      <c r="AA39" s="494"/>
      <c r="AB39" s="494"/>
      <c r="AC39" s="495"/>
      <c r="AD39" s="493"/>
      <c r="AE39" s="494"/>
      <c r="AF39" s="495"/>
    </row>
  </sheetData>
  <mergeCells count="104">
    <mergeCell ref="Z1:AC2"/>
    <mergeCell ref="AD1:AF2"/>
    <mergeCell ref="B3:D5"/>
    <mergeCell ref="E3:G5"/>
    <mergeCell ref="H3:J5"/>
    <mergeCell ref="K3:M5"/>
    <mergeCell ref="N3:P5"/>
    <mergeCell ref="Q3:S5"/>
    <mergeCell ref="T3:V5"/>
    <mergeCell ref="W3:Y5"/>
    <mergeCell ref="Z3:AC5"/>
    <mergeCell ref="AD3:AF5"/>
    <mergeCell ref="A1:A5"/>
    <mergeCell ref="B1:D2"/>
    <mergeCell ref="E1:G2"/>
    <mergeCell ref="H1:J2"/>
    <mergeCell ref="K1:M2"/>
    <mergeCell ref="N1:P2"/>
    <mergeCell ref="Q1:S2"/>
    <mergeCell ref="T1:V2"/>
    <mergeCell ref="W1:Y2"/>
    <mergeCell ref="A12:E13"/>
    <mergeCell ref="F12:H12"/>
    <mergeCell ref="I12:AF12"/>
    <mergeCell ref="F13:H13"/>
    <mergeCell ref="I13:AF13"/>
    <mergeCell ref="A8:H8"/>
    <mergeCell ref="I8:AF8"/>
    <mergeCell ref="A9:H9"/>
    <mergeCell ref="I9:AF9"/>
    <mergeCell ref="A10:E11"/>
    <mergeCell ref="F10:H10"/>
    <mergeCell ref="I10:AF10"/>
    <mergeCell ref="F11:H11"/>
    <mergeCell ref="I11:AF11"/>
    <mergeCell ref="A16:B17"/>
    <mergeCell ref="C16:G17"/>
    <mergeCell ref="AD16:AF17"/>
    <mergeCell ref="U16:AC17"/>
    <mergeCell ref="H16:T17"/>
    <mergeCell ref="A14:AF14"/>
    <mergeCell ref="A15:B15"/>
    <mergeCell ref="C15:G15"/>
    <mergeCell ref="H15:T15"/>
    <mergeCell ref="U15:AC15"/>
    <mergeCell ref="AD15:AF15"/>
    <mergeCell ref="A18:B19"/>
    <mergeCell ref="C18:G19"/>
    <mergeCell ref="H18:T19"/>
    <mergeCell ref="U18:AC19"/>
    <mergeCell ref="AD18:AF19"/>
    <mergeCell ref="A20:B21"/>
    <mergeCell ref="C20:G21"/>
    <mergeCell ref="H20:T21"/>
    <mergeCell ref="U20:AC21"/>
    <mergeCell ref="AD20:AF21"/>
    <mergeCell ref="A22:B23"/>
    <mergeCell ref="C22:G23"/>
    <mergeCell ref="H22:T23"/>
    <mergeCell ref="U22:AC23"/>
    <mergeCell ref="AD22:AF23"/>
    <mergeCell ref="A24:B25"/>
    <mergeCell ref="C24:G25"/>
    <mergeCell ref="H24:T25"/>
    <mergeCell ref="U24:AC25"/>
    <mergeCell ref="AD24:AF25"/>
    <mergeCell ref="C32:G33"/>
    <mergeCell ref="H32:T33"/>
    <mergeCell ref="U32:AC33"/>
    <mergeCell ref="AD32:AF33"/>
    <mergeCell ref="A26:B27"/>
    <mergeCell ref="C26:G27"/>
    <mergeCell ref="H26:T27"/>
    <mergeCell ref="U26:AC27"/>
    <mergeCell ref="AD26:AF27"/>
    <mergeCell ref="A28:B29"/>
    <mergeCell ref="C28:G29"/>
    <mergeCell ref="H28:T29"/>
    <mergeCell ref="U28:AC29"/>
    <mergeCell ref="AD28:AF29"/>
    <mergeCell ref="W6:Y7"/>
    <mergeCell ref="Z6:AF7"/>
    <mergeCell ref="A6:V7"/>
    <mergeCell ref="A38:B39"/>
    <mergeCell ref="C38:G39"/>
    <mergeCell ref="H38:T39"/>
    <mergeCell ref="U38:AC39"/>
    <mergeCell ref="AD38:AF39"/>
    <mergeCell ref="A34:B35"/>
    <mergeCell ref="C34:G35"/>
    <mergeCell ref="H34:T35"/>
    <mergeCell ref="U34:AC35"/>
    <mergeCell ref="AD34:AF35"/>
    <mergeCell ref="A36:B37"/>
    <mergeCell ref="C36:G37"/>
    <mergeCell ref="H36:T37"/>
    <mergeCell ref="U36:AC37"/>
    <mergeCell ref="AD36:AF37"/>
    <mergeCell ref="A30:B31"/>
    <mergeCell ref="C30:G31"/>
    <mergeCell ref="H30:T31"/>
    <mergeCell ref="U30:AC31"/>
    <mergeCell ref="AD30:AF31"/>
    <mergeCell ref="A32:B33"/>
  </mergeCells>
  <phoneticPr fontId="2"/>
  <dataValidations count="1">
    <dataValidation type="list" allowBlank="1" showInputMessage="1" showErrorMessage="1" sqref="H1:J2">
      <formula1>"検査監,検査官"</formula1>
    </dataValidation>
  </dataValidations>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sheetPr>
  <dimension ref="A1:AL69"/>
  <sheetViews>
    <sheetView showGridLines="0" showZeros="0" view="pageBreakPreview" zoomScale="85" zoomScaleNormal="85" zoomScaleSheetLayoutView="85" workbookViewId="0">
      <selection activeCell="H1" sqref="H1:J2"/>
    </sheetView>
  </sheetViews>
  <sheetFormatPr defaultColWidth="3" defaultRowHeight="13.5"/>
  <cols>
    <col min="1" max="16384" width="3" style="3"/>
  </cols>
  <sheetData>
    <row r="1" spans="1:32" ht="13.5" customHeight="1">
      <c r="A1" s="294" t="s">
        <v>63</v>
      </c>
      <c r="B1" s="287" t="s">
        <v>64</v>
      </c>
      <c r="C1" s="287"/>
      <c r="D1" s="287"/>
      <c r="E1" s="299" t="s">
        <v>65</v>
      </c>
      <c r="F1" s="287"/>
      <c r="G1" s="287"/>
      <c r="H1" s="251" t="s">
        <v>361</v>
      </c>
      <c r="I1" s="252"/>
      <c r="J1" s="253"/>
      <c r="K1" s="269" t="s">
        <v>66</v>
      </c>
      <c r="L1" s="270"/>
      <c r="M1" s="271"/>
      <c r="N1" s="269" t="s">
        <v>67</v>
      </c>
      <c r="O1" s="270"/>
      <c r="P1" s="271"/>
      <c r="Q1" s="269" t="s">
        <v>68</v>
      </c>
      <c r="R1" s="270"/>
      <c r="S1" s="271"/>
      <c r="T1" s="269" t="s">
        <v>103</v>
      </c>
      <c r="U1" s="270"/>
      <c r="V1" s="271"/>
      <c r="W1" s="287" t="s">
        <v>70</v>
      </c>
      <c r="X1" s="287"/>
      <c r="Y1" s="287"/>
      <c r="Z1" s="287" t="s">
        <v>126</v>
      </c>
      <c r="AA1" s="287"/>
      <c r="AB1" s="287"/>
      <c r="AC1" s="287"/>
      <c r="AD1" s="287"/>
      <c r="AE1" s="287"/>
      <c r="AF1" s="287"/>
    </row>
    <row r="2" spans="1:32">
      <c r="A2" s="294"/>
      <c r="B2" s="287"/>
      <c r="C2" s="287"/>
      <c r="D2" s="287"/>
      <c r="E2" s="287"/>
      <c r="F2" s="287"/>
      <c r="G2" s="287"/>
      <c r="H2" s="254"/>
      <c r="I2" s="255"/>
      <c r="J2" s="256"/>
      <c r="K2" s="272"/>
      <c r="L2" s="273"/>
      <c r="M2" s="274"/>
      <c r="N2" s="272"/>
      <c r="O2" s="273"/>
      <c r="P2" s="274"/>
      <c r="Q2" s="272"/>
      <c r="R2" s="273"/>
      <c r="S2" s="274"/>
      <c r="T2" s="272"/>
      <c r="U2" s="273"/>
      <c r="V2" s="274"/>
      <c r="W2" s="287"/>
      <c r="X2" s="287"/>
      <c r="Y2" s="287"/>
      <c r="Z2" s="287"/>
      <c r="AA2" s="287"/>
      <c r="AB2" s="287"/>
      <c r="AC2" s="287"/>
      <c r="AD2" s="287"/>
      <c r="AE2" s="287"/>
      <c r="AF2" s="287"/>
    </row>
    <row r="3" spans="1:32">
      <c r="A3" s="294"/>
      <c r="B3" s="275" t="str">
        <f>IF(データ!I14=0," ",データ!I14)</f>
        <v xml:space="preserve"> </v>
      </c>
      <c r="C3" s="275"/>
      <c r="D3" s="275"/>
      <c r="E3" s="276" t="str">
        <f>IF(データ!M14=0," ",データ!M14)</f>
        <v xml:space="preserve"> </v>
      </c>
      <c r="F3" s="277"/>
      <c r="G3" s="278"/>
      <c r="H3" s="275"/>
      <c r="I3" s="275"/>
      <c r="J3" s="275"/>
      <c r="K3" s="275" t="str">
        <f>IF(データ!Q14=0," ",データ!Q14)</f>
        <v xml:space="preserve"> </v>
      </c>
      <c r="L3" s="275"/>
      <c r="M3" s="275"/>
      <c r="N3" s="275" t="str">
        <f>IF(データ!U14=0," ",データ!U14)</f>
        <v xml:space="preserve"> </v>
      </c>
      <c r="O3" s="275"/>
      <c r="P3" s="275"/>
      <c r="Q3" s="275"/>
      <c r="R3" s="275"/>
      <c r="S3" s="275"/>
      <c r="T3" s="275"/>
      <c r="U3" s="275"/>
      <c r="V3" s="275"/>
      <c r="W3" s="275"/>
      <c r="X3" s="275"/>
      <c r="Y3" s="275"/>
      <c r="Z3" s="275"/>
      <c r="AA3" s="275"/>
      <c r="AB3" s="275"/>
      <c r="AC3" s="275"/>
      <c r="AD3" s="275"/>
      <c r="AE3" s="275"/>
      <c r="AF3" s="275"/>
    </row>
    <row r="4" spans="1:32">
      <c r="A4" s="294"/>
      <c r="B4" s="275"/>
      <c r="C4" s="275"/>
      <c r="D4" s="275"/>
      <c r="E4" s="279"/>
      <c r="F4" s="280"/>
      <c r="G4" s="281"/>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2">
      <c r="A5" s="294"/>
      <c r="B5" s="275"/>
      <c r="C5" s="275"/>
      <c r="D5" s="275"/>
      <c r="E5" s="282"/>
      <c r="F5" s="283"/>
      <c r="G5" s="284"/>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row>
    <row r="6" spans="1:32">
      <c r="A6" s="514"/>
      <c r="B6" s="515"/>
      <c r="C6" s="515"/>
      <c r="D6" s="515"/>
      <c r="E6" s="515"/>
      <c r="F6" s="515"/>
      <c r="G6" s="515"/>
      <c r="H6" s="515"/>
      <c r="I6" s="515"/>
      <c r="J6" s="515"/>
      <c r="K6" s="515"/>
      <c r="L6" s="515"/>
      <c r="M6" s="515"/>
      <c r="N6" s="515"/>
      <c r="O6" s="515"/>
      <c r="P6" s="515"/>
      <c r="Q6" s="515"/>
      <c r="R6" s="515"/>
      <c r="S6" s="515"/>
      <c r="T6" s="515"/>
      <c r="U6" s="515"/>
      <c r="V6" s="515"/>
      <c r="W6" s="515"/>
      <c r="X6" s="515"/>
      <c r="Y6" s="515"/>
      <c r="Z6" s="515"/>
      <c r="AA6" s="515"/>
      <c r="AB6" s="515"/>
      <c r="AC6" s="515"/>
      <c r="AD6" s="515"/>
      <c r="AE6" s="515"/>
      <c r="AF6" s="516"/>
    </row>
    <row r="7" spans="1:32">
      <c r="A7" s="517"/>
      <c r="B7" s="518"/>
      <c r="C7" s="518"/>
      <c r="D7" s="518"/>
      <c r="E7" s="518"/>
      <c r="F7" s="518"/>
      <c r="G7" s="518"/>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9"/>
    </row>
    <row r="8" spans="1:32">
      <c r="A8" s="517"/>
      <c r="B8" s="518"/>
      <c r="C8" s="518"/>
      <c r="D8" s="518"/>
      <c r="E8" s="518"/>
      <c r="F8" s="518"/>
      <c r="G8" s="518"/>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9"/>
    </row>
    <row r="9" spans="1:32">
      <c r="A9" s="520"/>
      <c r="B9" s="521"/>
      <c r="C9" s="521"/>
      <c r="D9" s="521"/>
      <c r="E9" s="521"/>
      <c r="F9" s="521"/>
      <c r="G9" s="521"/>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2"/>
    </row>
    <row r="10" spans="1:32" ht="13.5" customHeight="1">
      <c r="A10" s="263" t="s">
        <v>318</v>
      </c>
      <c r="B10" s="264"/>
      <c r="C10" s="264"/>
      <c r="D10" s="264"/>
      <c r="E10" s="264"/>
      <c r="F10" s="264"/>
      <c r="G10" s="264"/>
      <c r="H10" s="264"/>
      <c r="I10" s="264"/>
      <c r="J10" s="264"/>
      <c r="K10" s="264"/>
      <c r="L10" s="264"/>
      <c r="M10" s="264"/>
      <c r="N10" s="264"/>
      <c r="O10" s="264"/>
      <c r="P10" s="264"/>
      <c r="Q10" s="264"/>
      <c r="R10" s="264"/>
      <c r="S10" s="264"/>
      <c r="T10" s="264"/>
      <c r="U10" s="264"/>
      <c r="V10" s="401"/>
      <c r="W10" s="251" t="s">
        <v>78</v>
      </c>
      <c r="X10" s="252"/>
      <c r="Y10" s="253"/>
      <c r="Z10" s="257" t="s">
        <v>333</v>
      </c>
      <c r="AA10" s="258"/>
      <c r="AB10" s="258"/>
      <c r="AC10" s="258"/>
      <c r="AD10" s="258"/>
      <c r="AE10" s="258"/>
      <c r="AF10" s="259"/>
    </row>
    <row r="11" spans="1:32" ht="13.5" customHeight="1">
      <c r="A11" s="265"/>
      <c r="B11" s="266"/>
      <c r="C11" s="266"/>
      <c r="D11" s="266"/>
      <c r="E11" s="266"/>
      <c r="F11" s="266"/>
      <c r="G11" s="266"/>
      <c r="H11" s="266"/>
      <c r="I11" s="266"/>
      <c r="J11" s="266"/>
      <c r="K11" s="266"/>
      <c r="L11" s="266"/>
      <c r="M11" s="266"/>
      <c r="N11" s="266"/>
      <c r="O11" s="266"/>
      <c r="P11" s="266"/>
      <c r="Q11" s="266"/>
      <c r="R11" s="266"/>
      <c r="S11" s="266"/>
      <c r="T11" s="266"/>
      <c r="U11" s="266"/>
      <c r="V11" s="402"/>
      <c r="W11" s="254"/>
      <c r="X11" s="255"/>
      <c r="Y11" s="256"/>
      <c r="Z11" s="260"/>
      <c r="AA11" s="261"/>
      <c r="AB11" s="261"/>
      <c r="AC11" s="261"/>
      <c r="AD11" s="261"/>
      <c r="AE11" s="261"/>
      <c r="AF11" s="262"/>
    </row>
    <row r="12" spans="1:32">
      <c r="A12" s="267" t="s">
        <v>15</v>
      </c>
      <c r="B12" s="267"/>
      <c r="C12" s="267"/>
      <c r="D12" s="267"/>
      <c r="E12" s="267"/>
      <c r="F12" s="267"/>
      <c r="G12" s="267"/>
      <c r="H12" s="267"/>
      <c r="I12" s="288" t="str">
        <f>IF(データ!M25=0," ",データ!M25)</f>
        <v>雲南市民バス（２９人乗り４WD）更新事業</v>
      </c>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90"/>
    </row>
    <row r="13" spans="1:32">
      <c r="A13" s="267" t="s">
        <v>129</v>
      </c>
      <c r="B13" s="267"/>
      <c r="C13" s="267"/>
      <c r="D13" s="267"/>
      <c r="E13" s="267"/>
      <c r="F13" s="267"/>
      <c r="G13" s="267"/>
      <c r="H13" s="267"/>
      <c r="I13" s="288" t="str">
        <f>IF(データ!M26=0," ",データ!M26)</f>
        <v>雲南市木次町里方</v>
      </c>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90"/>
    </row>
    <row r="14" spans="1:32" ht="13.5" customHeight="1">
      <c r="A14" s="263" t="s">
        <v>339</v>
      </c>
      <c r="B14" s="264"/>
      <c r="C14" s="264"/>
      <c r="D14" s="264"/>
      <c r="E14" s="264"/>
      <c r="F14" s="264"/>
      <c r="G14" s="264"/>
      <c r="H14" s="264"/>
      <c r="I14" s="264"/>
      <c r="J14" s="264"/>
      <c r="K14" s="264"/>
      <c r="L14" s="264"/>
      <c r="M14" s="264"/>
      <c r="N14" s="264"/>
      <c r="O14" s="264"/>
      <c r="P14" s="264"/>
      <c r="Q14" s="264"/>
      <c r="R14" s="264"/>
      <c r="S14" s="264"/>
      <c r="T14" s="264"/>
      <c r="U14" s="264"/>
      <c r="V14" s="401"/>
      <c r="W14" s="251"/>
      <c r="X14" s="252"/>
      <c r="Y14" s="253"/>
      <c r="Z14" s="257"/>
      <c r="AA14" s="258"/>
      <c r="AB14" s="258"/>
      <c r="AC14" s="258"/>
      <c r="AD14" s="258"/>
      <c r="AE14" s="258"/>
      <c r="AF14" s="259"/>
    </row>
    <row r="15" spans="1:32" ht="13.5" customHeight="1">
      <c r="A15" s="265"/>
      <c r="B15" s="266"/>
      <c r="C15" s="266"/>
      <c r="D15" s="266"/>
      <c r="E15" s="266"/>
      <c r="F15" s="266"/>
      <c r="G15" s="266"/>
      <c r="H15" s="266"/>
      <c r="I15" s="266"/>
      <c r="J15" s="266"/>
      <c r="K15" s="266"/>
      <c r="L15" s="266"/>
      <c r="M15" s="266"/>
      <c r="N15" s="266"/>
      <c r="O15" s="266"/>
      <c r="P15" s="266"/>
      <c r="Q15" s="266"/>
      <c r="R15" s="266"/>
      <c r="S15" s="266"/>
      <c r="T15" s="266"/>
      <c r="U15" s="266"/>
      <c r="V15" s="402"/>
      <c r="W15" s="254"/>
      <c r="X15" s="255"/>
      <c r="Y15" s="256"/>
      <c r="Z15" s="260"/>
      <c r="AA15" s="261"/>
      <c r="AB15" s="261"/>
      <c r="AC15" s="261"/>
      <c r="AD15" s="261"/>
      <c r="AE15" s="261"/>
      <c r="AF15" s="262"/>
    </row>
    <row r="16" spans="1:32">
      <c r="A16" s="287" t="s">
        <v>145</v>
      </c>
      <c r="B16" s="287"/>
      <c r="C16" s="287" t="s">
        <v>146</v>
      </c>
      <c r="D16" s="287"/>
      <c r="E16" s="287"/>
      <c r="F16" s="287"/>
      <c r="G16" s="287"/>
      <c r="H16" s="287"/>
      <c r="I16" s="287" t="s">
        <v>147</v>
      </c>
      <c r="J16" s="287"/>
      <c r="K16" s="287"/>
      <c r="L16" s="287"/>
      <c r="M16" s="287"/>
      <c r="N16" s="287"/>
      <c r="O16" s="287" t="s">
        <v>148</v>
      </c>
      <c r="P16" s="287"/>
      <c r="Q16" s="287"/>
      <c r="R16" s="287" t="s">
        <v>285</v>
      </c>
      <c r="S16" s="287"/>
      <c r="T16" s="287"/>
      <c r="U16" s="287" t="s">
        <v>149</v>
      </c>
      <c r="V16" s="287"/>
      <c r="W16" s="287"/>
      <c r="X16" s="287" t="s">
        <v>150</v>
      </c>
      <c r="Y16" s="287"/>
      <c r="Z16" s="287"/>
      <c r="AA16" s="287"/>
      <c r="AB16" s="287"/>
      <c r="AC16" s="287" t="s">
        <v>5</v>
      </c>
      <c r="AD16" s="287"/>
      <c r="AE16" s="287"/>
      <c r="AF16" s="287"/>
    </row>
    <row r="17" spans="1:38">
      <c r="A17" s="287"/>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row>
    <row r="18" spans="1:38" ht="13.5" customHeight="1">
      <c r="A18" s="287">
        <v>1</v>
      </c>
      <c r="B18" s="287"/>
      <c r="C18" s="497"/>
      <c r="D18" s="498"/>
      <c r="E18" s="498"/>
      <c r="F18" s="498"/>
      <c r="G18" s="498"/>
      <c r="H18" s="498"/>
      <c r="I18" s="497"/>
      <c r="J18" s="498"/>
      <c r="K18" s="498"/>
      <c r="L18" s="498"/>
      <c r="M18" s="498"/>
      <c r="N18" s="501"/>
      <c r="O18" s="505"/>
      <c r="P18" s="505"/>
      <c r="Q18" s="505"/>
      <c r="R18" s="506"/>
      <c r="S18" s="506"/>
      <c r="T18" s="506"/>
      <c r="U18" s="507"/>
      <c r="V18" s="507"/>
      <c r="W18" s="507"/>
      <c r="X18" s="507">
        <f t="shared" ref="X18" si="0">O18*U18</f>
        <v>0</v>
      </c>
      <c r="Y18" s="507"/>
      <c r="Z18" s="507"/>
      <c r="AA18" s="507"/>
      <c r="AB18" s="507"/>
      <c r="AC18" s="336"/>
      <c r="AD18" s="337"/>
      <c r="AE18" s="337"/>
      <c r="AF18" s="338"/>
    </row>
    <row r="19" spans="1:38" ht="13.5" customHeight="1">
      <c r="A19" s="287"/>
      <c r="B19" s="287"/>
      <c r="C19" s="499"/>
      <c r="D19" s="500"/>
      <c r="E19" s="500"/>
      <c r="F19" s="500"/>
      <c r="G19" s="500"/>
      <c r="H19" s="500"/>
      <c r="I19" s="502"/>
      <c r="J19" s="503"/>
      <c r="K19" s="503"/>
      <c r="L19" s="503"/>
      <c r="M19" s="503"/>
      <c r="N19" s="504"/>
      <c r="O19" s="505"/>
      <c r="P19" s="505"/>
      <c r="Q19" s="505"/>
      <c r="R19" s="506"/>
      <c r="S19" s="506"/>
      <c r="T19" s="506"/>
      <c r="U19" s="507"/>
      <c r="V19" s="507"/>
      <c r="W19" s="507"/>
      <c r="X19" s="507"/>
      <c r="Y19" s="507"/>
      <c r="Z19" s="507"/>
      <c r="AA19" s="507"/>
      <c r="AB19" s="507"/>
      <c r="AC19" s="342"/>
      <c r="AD19" s="343"/>
      <c r="AE19" s="343"/>
      <c r="AF19" s="344"/>
    </row>
    <row r="20" spans="1:38" ht="13.5" customHeight="1">
      <c r="A20" s="287">
        <v>2</v>
      </c>
      <c r="B20" s="287"/>
      <c r="C20" s="497"/>
      <c r="D20" s="498"/>
      <c r="E20" s="498"/>
      <c r="F20" s="498"/>
      <c r="G20" s="498"/>
      <c r="H20" s="498"/>
      <c r="I20" s="497"/>
      <c r="J20" s="498"/>
      <c r="K20" s="498"/>
      <c r="L20" s="498"/>
      <c r="M20" s="498"/>
      <c r="N20" s="501"/>
      <c r="O20" s="505"/>
      <c r="P20" s="505"/>
      <c r="Q20" s="505"/>
      <c r="R20" s="506"/>
      <c r="S20" s="506"/>
      <c r="T20" s="506"/>
      <c r="U20" s="507"/>
      <c r="V20" s="507"/>
      <c r="W20" s="507"/>
      <c r="X20" s="507">
        <f t="shared" ref="X20" si="1">O20*U20</f>
        <v>0</v>
      </c>
      <c r="Y20" s="507"/>
      <c r="Z20" s="507"/>
      <c r="AA20" s="507"/>
      <c r="AB20" s="507"/>
      <c r="AC20" s="336"/>
      <c r="AD20" s="337"/>
      <c r="AE20" s="337"/>
      <c r="AF20" s="338"/>
      <c r="AH20" s="523" t="e">
        <f>#REF!*10%</f>
        <v>#REF!</v>
      </c>
      <c r="AI20" s="523"/>
      <c r="AJ20" s="523"/>
      <c r="AK20" s="523"/>
      <c r="AL20" s="523"/>
    </row>
    <row r="21" spans="1:38" ht="13.5" customHeight="1">
      <c r="A21" s="287"/>
      <c r="B21" s="287"/>
      <c r="C21" s="499"/>
      <c r="D21" s="500"/>
      <c r="E21" s="500"/>
      <c r="F21" s="500"/>
      <c r="G21" s="500"/>
      <c r="H21" s="500"/>
      <c r="I21" s="502"/>
      <c r="J21" s="503"/>
      <c r="K21" s="503"/>
      <c r="L21" s="503"/>
      <c r="M21" s="503"/>
      <c r="N21" s="504"/>
      <c r="O21" s="505"/>
      <c r="P21" s="505"/>
      <c r="Q21" s="505"/>
      <c r="R21" s="506"/>
      <c r="S21" s="506"/>
      <c r="T21" s="506"/>
      <c r="U21" s="507"/>
      <c r="V21" s="507"/>
      <c r="W21" s="507"/>
      <c r="X21" s="507"/>
      <c r="Y21" s="507"/>
      <c r="Z21" s="507"/>
      <c r="AA21" s="507"/>
      <c r="AB21" s="507"/>
      <c r="AC21" s="342"/>
      <c r="AD21" s="343"/>
      <c r="AE21" s="343"/>
      <c r="AF21" s="344"/>
      <c r="AH21" s="523"/>
      <c r="AI21" s="523"/>
      <c r="AJ21" s="523"/>
      <c r="AK21" s="523"/>
      <c r="AL21" s="523"/>
    </row>
    <row r="22" spans="1:38" ht="13.5" customHeight="1">
      <c r="A22" s="287">
        <v>3</v>
      </c>
      <c r="B22" s="287"/>
      <c r="C22" s="497"/>
      <c r="D22" s="498"/>
      <c r="E22" s="498"/>
      <c r="F22" s="498"/>
      <c r="G22" s="498"/>
      <c r="H22" s="498"/>
      <c r="I22" s="497"/>
      <c r="J22" s="498"/>
      <c r="K22" s="498"/>
      <c r="L22" s="498"/>
      <c r="M22" s="498"/>
      <c r="N22" s="501"/>
      <c r="O22" s="505"/>
      <c r="P22" s="505"/>
      <c r="Q22" s="505"/>
      <c r="R22" s="506"/>
      <c r="S22" s="506"/>
      <c r="T22" s="506"/>
      <c r="U22" s="507"/>
      <c r="V22" s="507"/>
      <c r="W22" s="507"/>
      <c r="X22" s="507">
        <f>O22*U22</f>
        <v>0</v>
      </c>
      <c r="Y22" s="507"/>
      <c r="Z22" s="507"/>
      <c r="AA22" s="507"/>
      <c r="AB22" s="507"/>
      <c r="AC22" s="336"/>
      <c r="AD22" s="337"/>
      <c r="AE22" s="337"/>
      <c r="AF22" s="338"/>
    </row>
    <row r="23" spans="1:38" ht="13.5" customHeight="1">
      <c r="A23" s="287"/>
      <c r="B23" s="287"/>
      <c r="C23" s="499"/>
      <c r="D23" s="500"/>
      <c r="E23" s="500"/>
      <c r="F23" s="500"/>
      <c r="G23" s="500"/>
      <c r="H23" s="500"/>
      <c r="I23" s="502"/>
      <c r="J23" s="503"/>
      <c r="K23" s="503"/>
      <c r="L23" s="503"/>
      <c r="M23" s="503"/>
      <c r="N23" s="504"/>
      <c r="O23" s="505"/>
      <c r="P23" s="505"/>
      <c r="Q23" s="505"/>
      <c r="R23" s="506"/>
      <c r="S23" s="506"/>
      <c r="T23" s="506"/>
      <c r="U23" s="507"/>
      <c r="V23" s="507"/>
      <c r="W23" s="507"/>
      <c r="X23" s="507"/>
      <c r="Y23" s="507"/>
      <c r="Z23" s="507"/>
      <c r="AA23" s="507"/>
      <c r="AB23" s="507"/>
      <c r="AC23" s="342"/>
      <c r="AD23" s="343"/>
      <c r="AE23" s="343"/>
      <c r="AF23" s="344"/>
    </row>
    <row r="24" spans="1:38" ht="13.5" customHeight="1">
      <c r="A24" s="287">
        <v>4</v>
      </c>
      <c r="B24" s="287"/>
      <c r="C24" s="497"/>
      <c r="D24" s="498"/>
      <c r="E24" s="498"/>
      <c r="F24" s="498"/>
      <c r="G24" s="498"/>
      <c r="H24" s="498"/>
      <c r="I24" s="497"/>
      <c r="J24" s="498"/>
      <c r="K24" s="498"/>
      <c r="L24" s="498"/>
      <c r="M24" s="498"/>
      <c r="N24" s="501"/>
      <c r="O24" s="505"/>
      <c r="P24" s="505"/>
      <c r="Q24" s="505"/>
      <c r="R24" s="506"/>
      <c r="S24" s="506"/>
      <c r="T24" s="506"/>
      <c r="U24" s="507"/>
      <c r="V24" s="507"/>
      <c r="W24" s="507"/>
      <c r="X24" s="507">
        <f t="shared" ref="X24" si="2">O24*U24</f>
        <v>0</v>
      </c>
      <c r="Y24" s="507"/>
      <c r="Z24" s="507"/>
      <c r="AA24" s="507"/>
      <c r="AB24" s="507"/>
      <c r="AC24" s="336"/>
      <c r="AD24" s="337"/>
      <c r="AE24" s="337"/>
      <c r="AF24" s="338"/>
    </row>
    <row r="25" spans="1:38" ht="13.5" customHeight="1">
      <c r="A25" s="287"/>
      <c r="B25" s="287"/>
      <c r="C25" s="499"/>
      <c r="D25" s="500"/>
      <c r="E25" s="500"/>
      <c r="F25" s="500"/>
      <c r="G25" s="500"/>
      <c r="H25" s="500"/>
      <c r="I25" s="502"/>
      <c r="J25" s="503"/>
      <c r="K25" s="503"/>
      <c r="L25" s="503"/>
      <c r="M25" s="503"/>
      <c r="N25" s="504"/>
      <c r="O25" s="505"/>
      <c r="P25" s="505"/>
      <c r="Q25" s="505"/>
      <c r="R25" s="506"/>
      <c r="S25" s="506"/>
      <c r="T25" s="506"/>
      <c r="U25" s="507"/>
      <c r="V25" s="507"/>
      <c r="W25" s="507"/>
      <c r="X25" s="507"/>
      <c r="Y25" s="507"/>
      <c r="Z25" s="507"/>
      <c r="AA25" s="507"/>
      <c r="AB25" s="507"/>
      <c r="AC25" s="342"/>
      <c r="AD25" s="343"/>
      <c r="AE25" s="343"/>
      <c r="AF25" s="344"/>
    </row>
    <row r="26" spans="1:38" ht="13.5" customHeight="1">
      <c r="A26" s="287">
        <v>5</v>
      </c>
      <c r="B26" s="287"/>
      <c r="C26" s="497"/>
      <c r="D26" s="498"/>
      <c r="E26" s="498"/>
      <c r="F26" s="498"/>
      <c r="G26" s="498"/>
      <c r="H26" s="498"/>
      <c r="I26" s="497"/>
      <c r="J26" s="498"/>
      <c r="K26" s="498"/>
      <c r="L26" s="498"/>
      <c r="M26" s="498"/>
      <c r="N26" s="501"/>
      <c r="O26" s="505"/>
      <c r="P26" s="505"/>
      <c r="Q26" s="505"/>
      <c r="R26" s="506"/>
      <c r="S26" s="506"/>
      <c r="T26" s="506"/>
      <c r="U26" s="507"/>
      <c r="V26" s="507"/>
      <c r="W26" s="507"/>
      <c r="X26" s="507">
        <f>O26*U26</f>
        <v>0</v>
      </c>
      <c r="Y26" s="507"/>
      <c r="Z26" s="507"/>
      <c r="AA26" s="507"/>
      <c r="AB26" s="507"/>
      <c r="AC26" s="336"/>
      <c r="AD26" s="337"/>
      <c r="AE26" s="337"/>
      <c r="AF26" s="338"/>
    </row>
    <row r="27" spans="1:38" ht="13.5" customHeight="1">
      <c r="A27" s="287"/>
      <c r="B27" s="287"/>
      <c r="C27" s="499"/>
      <c r="D27" s="500"/>
      <c r="E27" s="500"/>
      <c r="F27" s="500"/>
      <c r="G27" s="500"/>
      <c r="H27" s="500"/>
      <c r="I27" s="502"/>
      <c r="J27" s="503"/>
      <c r="K27" s="503"/>
      <c r="L27" s="503"/>
      <c r="M27" s="503"/>
      <c r="N27" s="504"/>
      <c r="O27" s="505"/>
      <c r="P27" s="505"/>
      <c r="Q27" s="505"/>
      <c r="R27" s="506"/>
      <c r="S27" s="506"/>
      <c r="T27" s="506"/>
      <c r="U27" s="507"/>
      <c r="V27" s="507"/>
      <c r="W27" s="507"/>
      <c r="X27" s="507"/>
      <c r="Y27" s="507"/>
      <c r="Z27" s="507"/>
      <c r="AA27" s="507"/>
      <c r="AB27" s="507"/>
      <c r="AC27" s="342"/>
      <c r="AD27" s="343"/>
      <c r="AE27" s="343"/>
      <c r="AF27" s="344"/>
    </row>
    <row r="28" spans="1:38" ht="13.5" customHeight="1">
      <c r="A28" s="287">
        <v>6</v>
      </c>
      <c r="B28" s="287"/>
      <c r="C28" s="497"/>
      <c r="D28" s="498"/>
      <c r="E28" s="498"/>
      <c r="F28" s="498"/>
      <c r="G28" s="498"/>
      <c r="H28" s="498"/>
      <c r="I28" s="497"/>
      <c r="J28" s="498"/>
      <c r="K28" s="498"/>
      <c r="L28" s="498"/>
      <c r="M28" s="498"/>
      <c r="N28" s="501"/>
      <c r="O28" s="505"/>
      <c r="P28" s="505"/>
      <c r="Q28" s="505"/>
      <c r="R28" s="506"/>
      <c r="S28" s="506"/>
      <c r="T28" s="506"/>
      <c r="U28" s="507"/>
      <c r="V28" s="507"/>
      <c r="W28" s="507"/>
      <c r="X28" s="507">
        <f>O28*U28</f>
        <v>0</v>
      </c>
      <c r="Y28" s="507"/>
      <c r="Z28" s="507"/>
      <c r="AA28" s="507"/>
      <c r="AB28" s="507"/>
      <c r="AC28" s="336"/>
      <c r="AD28" s="337"/>
      <c r="AE28" s="337"/>
      <c r="AF28" s="338"/>
    </row>
    <row r="29" spans="1:38" ht="13.5" customHeight="1">
      <c r="A29" s="287"/>
      <c r="B29" s="287"/>
      <c r="C29" s="499"/>
      <c r="D29" s="500"/>
      <c r="E29" s="500"/>
      <c r="F29" s="500"/>
      <c r="G29" s="500"/>
      <c r="H29" s="500"/>
      <c r="I29" s="502"/>
      <c r="J29" s="503"/>
      <c r="K29" s="503"/>
      <c r="L29" s="503"/>
      <c r="M29" s="503"/>
      <c r="N29" s="504"/>
      <c r="O29" s="505"/>
      <c r="P29" s="505"/>
      <c r="Q29" s="505"/>
      <c r="R29" s="506"/>
      <c r="S29" s="506"/>
      <c r="T29" s="506"/>
      <c r="U29" s="507"/>
      <c r="V29" s="507"/>
      <c r="W29" s="507"/>
      <c r="X29" s="507"/>
      <c r="Y29" s="507"/>
      <c r="Z29" s="507"/>
      <c r="AA29" s="507"/>
      <c r="AB29" s="507"/>
      <c r="AC29" s="342"/>
      <c r="AD29" s="343"/>
      <c r="AE29" s="343"/>
      <c r="AF29" s="344"/>
    </row>
    <row r="30" spans="1:38">
      <c r="A30" s="287">
        <v>7</v>
      </c>
      <c r="B30" s="287"/>
      <c r="C30" s="497"/>
      <c r="D30" s="498"/>
      <c r="E30" s="498"/>
      <c r="F30" s="498"/>
      <c r="G30" s="498"/>
      <c r="H30" s="498"/>
      <c r="I30" s="497"/>
      <c r="J30" s="498"/>
      <c r="K30" s="498"/>
      <c r="L30" s="498"/>
      <c r="M30" s="498"/>
      <c r="N30" s="501"/>
      <c r="O30" s="505"/>
      <c r="P30" s="505"/>
      <c r="Q30" s="505"/>
      <c r="R30" s="506"/>
      <c r="S30" s="506"/>
      <c r="T30" s="506"/>
      <c r="U30" s="507"/>
      <c r="V30" s="507"/>
      <c r="W30" s="507"/>
      <c r="X30" s="507">
        <f t="shared" ref="X30" si="3">O30*U30</f>
        <v>0</v>
      </c>
      <c r="Y30" s="507"/>
      <c r="Z30" s="507"/>
      <c r="AA30" s="507"/>
      <c r="AB30" s="507"/>
      <c r="AC30" s="336"/>
      <c r="AD30" s="337"/>
      <c r="AE30" s="337"/>
      <c r="AF30" s="338"/>
    </row>
    <row r="31" spans="1:38" ht="13.5" customHeight="1">
      <c r="A31" s="287"/>
      <c r="B31" s="287"/>
      <c r="C31" s="499"/>
      <c r="D31" s="500"/>
      <c r="E31" s="500"/>
      <c r="F31" s="500"/>
      <c r="G31" s="500"/>
      <c r="H31" s="500"/>
      <c r="I31" s="502"/>
      <c r="J31" s="503"/>
      <c r="K31" s="503"/>
      <c r="L31" s="503"/>
      <c r="M31" s="503"/>
      <c r="N31" s="504"/>
      <c r="O31" s="505"/>
      <c r="P31" s="505"/>
      <c r="Q31" s="505"/>
      <c r="R31" s="506"/>
      <c r="S31" s="506"/>
      <c r="T31" s="506"/>
      <c r="U31" s="507"/>
      <c r="V31" s="507"/>
      <c r="W31" s="507"/>
      <c r="X31" s="507"/>
      <c r="Y31" s="507"/>
      <c r="Z31" s="507"/>
      <c r="AA31" s="507"/>
      <c r="AB31" s="507"/>
      <c r="AC31" s="342"/>
      <c r="AD31" s="343"/>
      <c r="AE31" s="343"/>
      <c r="AF31" s="344"/>
    </row>
    <row r="32" spans="1:38">
      <c r="A32" s="287">
        <v>8</v>
      </c>
      <c r="B32" s="287"/>
      <c r="C32" s="497"/>
      <c r="D32" s="498"/>
      <c r="E32" s="498"/>
      <c r="F32" s="498"/>
      <c r="G32" s="498"/>
      <c r="H32" s="498"/>
      <c r="I32" s="497"/>
      <c r="J32" s="498"/>
      <c r="K32" s="498"/>
      <c r="L32" s="498"/>
      <c r="M32" s="498"/>
      <c r="N32" s="501"/>
      <c r="O32" s="505"/>
      <c r="P32" s="505"/>
      <c r="Q32" s="505"/>
      <c r="R32" s="506"/>
      <c r="S32" s="506"/>
      <c r="T32" s="506"/>
      <c r="U32" s="507"/>
      <c r="V32" s="507"/>
      <c r="W32" s="507"/>
      <c r="X32" s="507">
        <f t="shared" ref="X32" si="4">O32*U32</f>
        <v>0</v>
      </c>
      <c r="Y32" s="507"/>
      <c r="Z32" s="507"/>
      <c r="AA32" s="507"/>
      <c r="AB32" s="507"/>
      <c r="AC32" s="336"/>
      <c r="AD32" s="337"/>
      <c r="AE32" s="337"/>
      <c r="AF32" s="338"/>
    </row>
    <row r="33" spans="1:32" ht="13.5" customHeight="1">
      <c r="A33" s="287"/>
      <c r="B33" s="287"/>
      <c r="C33" s="499"/>
      <c r="D33" s="500"/>
      <c r="E33" s="500"/>
      <c r="F33" s="500"/>
      <c r="G33" s="500"/>
      <c r="H33" s="500"/>
      <c r="I33" s="502"/>
      <c r="J33" s="503"/>
      <c r="K33" s="503"/>
      <c r="L33" s="503"/>
      <c r="M33" s="503"/>
      <c r="N33" s="504"/>
      <c r="O33" s="505"/>
      <c r="P33" s="505"/>
      <c r="Q33" s="505"/>
      <c r="R33" s="506"/>
      <c r="S33" s="506"/>
      <c r="T33" s="506"/>
      <c r="U33" s="507"/>
      <c r="V33" s="507"/>
      <c r="W33" s="507"/>
      <c r="X33" s="507"/>
      <c r="Y33" s="507"/>
      <c r="Z33" s="507"/>
      <c r="AA33" s="507"/>
      <c r="AB33" s="507"/>
      <c r="AC33" s="342"/>
      <c r="AD33" s="343"/>
      <c r="AE33" s="343"/>
      <c r="AF33" s="344"/>
    </row>
    <row r="34" spans="1:32" ht="13.5" customHeight="1">
      <c r="A34" s="287">
        <v>9</v>
      </c>
      <c r="B34" s="287"/>
      <c r="C34" s="497"/>
      <c r="D34" s="498"/>
      <c r="E34" s="498"/>
      <c r="F34" s="498"/>
      <c r="G34" s="498"/>
      <c r="H34" s="498"/>
      <c r="I34" s="497"/>
      <c r="J34" s="498"/>
      <c r="K34" s="498"/>
      <c r="L34" s="498"/>
      <c r="M34" s="498"/>
      <c r="N34" s="501"/>
      <c r="O34" s="505"/>
      <c r="P34" s="505"/>
      <c r="Q34" s="505"/>
      <c r="R34" s="506"/>
      <c r="S34" s="506"/>
      <c r="T34" s="506"/>
      <c r="U34" s="507"/>
      <c r="V34" s="507"/>
      <c r="W34" s="507"/>
      <c r="X34" s="507">
        <f t="shared" ref="X34" si="5">O34*U34</f>
        <v>0</v>
      </c>
      <c r="Y34" s="507"/>
      <c r="Z34" s="507"/>
      <c r="AA34" s="507"/>
      <c r="AB34" s="507"/>
      <c r="AC34" s="336"/>
      <c r="AD34" s="337"/>
      <c r="AE34" s="337"/>
      <c r="AF34" s="338"/>
    </row>
    <row r="35" spans="1:32">
      <c r="A35" s="287"/>
      <c r="B35" s="287"/>
      <c r="C35" s="499"/>
      <c r="D35" s="500"/>
      <c r="E35" s="500"/>
      <c r="F35" s="500"/>
      <c r="G35" s="500"/>
      <c r="H35" s="500"/>
      <c r="I35" s="502"/>
      <c r="J35" s="503"/>
      <c r="K35" s="503"/>
      <c r="L35" s="503"/>
      <c r="M35" s="503"/>
      <c r="N35" s="504"/>
      <c r="O35" s="505"/>
      <c r="P35" s="505"/>
      <c r="Q35" s="505"/>
      <c r="R35" s="506"/>
      <c r="S35" s="506"/>
      <c r="T35" s="506"/>
      <c r="U35" s="507"/>
      <c r="V35" s="507"/>
      <c r="W35" s="507"/>
      <c r="X35" s="507"/>
      <c r="Y35" s="507"/>
      <c r="Z35" s="507"/>
      <c r="AA35" s="507"/>
      <c r="AB35" s="507"/>
      <c r="AC35" s="342"/>
      <c r="AD35" s="343"/>
      <c r="AE35" s="343"/>
      <c r="AF35" s="344"/>
    </row>
    <row r="36" spans="1:32" ht="13.5" customHeight="1">
      <c r="A36" s="287">
        <v>10</v>
      </c>
      <c r="B36" s="287"/>
      <c r="C36" s="497"/>
      <c r="D36" s="498"/>
      <c r="E36" s="498"/>
      <c r="F36" s="498"/>
      <c r="G36" s="498"/>
      <c r="H36" s="498"/>
      <c r="I36" s="497"/>
      <c r="J36" s="498"/>
      <c r="K36" s="498"/>
      <c r="L36" s="498"/>
      <c r="M36" s="498"/>
      <c r="N36" s="501"/>
      <c r="O36" s="505"/>
      <c r="P36" s="505"/>
      <c r="Q36" s="505"/>
      <c r="R36" s="506"/>
      <c r="S36" s="506"/>
      <c r="T36" s="506"/>
      <c r="U36" s="507"/>
      <c r="V36" s="507"/>
      <c r="W36" s="507"/>
      <c r="X36" s="507">
        <f t="shared" ref="X36" si="6">O36*U36</f>
        <v>0</v>
      </c>
      <c r="Y36" s="507"/>
      <c r="Z36" s="507"/>
      <c r="AA36" s="507"/>
      <c r="AB36" s="507"/>
      <c r="AC36" s="336"/>
      <c r="AD36" s="337"/>
      <c r="AE36" s="337"/>
      <c r="AF36" s="338"/>
    </row>
    <row r="37" spans="1:32">
      <c r="A37" s="287"/>
      <c r="B37" s="287"/>
      <c r="C37" s="499"/>
      <c r="D37" s="500"/>
      <c r="E37" s="500"/>
      <c r="F37" s="500"/>
      <c r="G37" s="500"/>
      <c r="H37" s="500"/>
      <c r="I37" s="502"/>
      <c r="J37" s="503"/>
      <c r="K37" s="503"/>
      <c r="L37" s="503"/>
      <c r="M37" s="503"/>
      <c r="N37" s="504"/>
      <c r="O37" s="505"/>
      <c r="P37" s="505"/>
      <c r="Q37" s="505"/>
      <c r="R37" s="506"/>
      <c r="S37" s="506"/>
      <c r="T37" s="506"/>
      <c r="U37" s="507"/>
      <c r="V37" s="507"/>
      <c r="W37" s="507"/>
      <c r="X37" s="507"/>
      <c r="Y37" s="507"/>
      <c r="Z37" s="507"/>
      <c r="AA37" s="507"/>
      <c r="AB37" s="507"/>
      <c r="AC37" s="342"/>
      <c r="AD37" s="343"/>
      <c r="AE37" s="343"/>
      <c r="AF37" s="344"/>
    </row>
    <row r="38" spans="1:32">
      <c r="A38" s="287">
        <v>11</v>
      </c>
      <c r="B38" s="287"/>
      <c r="C38" s="497"/>
      <c r="D38" s="498"/>
      <c r="E38" s="498"/>
      <c r="F38" s="498"/>
      <c r="G38" s="498"/>
      <c r="H38" s="498"/>
      <c r="I38" s="497"/>
      <c r="J38" s="498"/>
      <c r="K38" s="498"/>
      <c r="L38" s="498"/>
      <c r="M38" s="498"/>
      <c r="N38" s="501"/>
      <c r="O38" s="505"/>
      <c r="P38" s="505"/>
      <c r="Q38" s="505"/>
      <c r="R38" s="506"/>
      <c r="S38" s="506"/>
      <c r="T38" s="506"/>
      <c r="U38" s="507"/>
      <c r="V38" s="507"/>
      <c r="W38" s="507"/>
      <c r="X38" s="507">
        <f t="shared" ref="X38" si="7">O38*U38</f>
        <v>0</v>
      </c>
      <c r="Y38" s="507"/>
      <c r="Z38" s="507"/>
      <c r="AA38" s="507"/>
      <c r="AB38" s="507"/>
      <c r="AC38" s="336"/>
      <c r="AD38" s="337"/>
      <c r="AE38" s="337"/>
      <c r="AF38" s="338"/>
    </row>
    <row r="39" spans="1:32">
      <c r="A39" s="287"/>
      <c r="B39" s="287"/>
      <c r="C39" s="499"/>
      <c r="D39" s="500"/>
      <c r="E39" s="500"/>
      <c r="F39" s="500"/>
      <c r="G39" s="500"/>
      <c r="H39" s="500"/>
      <c r="I39" s="502"/>
      <c r="J39" s="503"/>
      <c r="K39" s="503"/>
      <c r="L39" s="503"/>
      <c r="M39" s="503"/>
      <c r="N39" s="504"/>
      <c r="O39" s="505"/>
      <c r="P39" s="505"/>
      <c r="Q39" s="505"/>
      <c r="R39" s="506"/>
      <c r="S39" s="506"/>
      <c r="T39" s="506"/>
      <c r="U39" s="507"/>
      <c r="V39" s="507"/>
      <c r="W39" s="507"/>
      <c r="X39" s="507"/>
      <c r="Y39" s="507"/>
      <c r="Z39" s="507"/>
      <c r="AA39" s="507"/>
      <c r="AB39" s="507"/>
      <c r="AC39" s="342"/>
      <c r="AD39" s="343"/>
      <c r="AE39" s="343"/>
      <c r="AF39" s="344"/>
    </row>
    <row r="40" spans="1:32">
      <c r="A40" s="287">
        <v>12</v>
      </c>
      <c r="B40" s="287"/>
      <c r="C40" s="497"/>
      <c r="D40" s="498"/>
      <c r="E40" s="498"/>
      <c r="F40" s="498"/>
      <c r="G40" s="498"/>
      <c r="H40" s="498"/>
      <c r="I40" s="497"/>
      <c r="J40" s="498"/>
      <c r="K40" s="498"/>
      <c r="L40" s="498"/>
      <c r="M40" s="498"/>
      <c r="N40" s="501"/>
      <c r="O40" s="505"/>
      <c r="P40" s="505"/>
      <c r="Q40" s="505"/>
      <c r="R40" s="506"/>
      <c r="S40" s="506"/>
      <c r="T40" s="506"/>
      <c r="U40" s="507"/>
      <c r="V40" s="507"/>
      <c r="W40" s="507"/>
      <c r="X40" s="507">
        <f t="shared" ref="X40" si="8">O40*U40</f>
        <v>0</v>
      </c>
      <c r="Y40" s="507"/>
      <c r="Z40" s="507"/>
      <c r="AA40" s="507"/>
      <c r="AB40" s="507"/>
      <c r="AC40" s="336"/>
      <c r="AD40" s="337"/>
      <c r="AE40" s="337"/>
      <c r="AF40" s="338"/>
    </row>
    <row r="41" spans="1:32">
      <c r="A41" s="287"/>
      <c r="B41" s="287"/>
      <c r="C41" s="499"/>
      <c r="D41" s="500"/>
      <c r="E41" s="500"/>
      <c r="F41" s="500"/>
      <c r="G41" s="500"/>
      <c r="H41" s="500"/>
      <c r="I41" s="502"/>
      <c r="J41" s="503"/>
      <c r="K41" s="503"/>
      <c r="L41" s="503"/>
      <c r="M41" s="503"/>
      <c r="N41" s="504"/>
      <c r="O41" s="505"/>
      <c r="P41" s="505"/>
      <c r="Q41" s="505"/>
      <c r="R41" s="506"/>
      <c r="S41" s="506"/>
      <c r="T41" s="506"/>
      <c r="U41" s="507"/>
      <c r="V41" s="507"/>
      <c r="W41" s="507"/>
      <c r="X41" s="507"/>
      <c r="Y41" s="507"/>
      <c r="Z41" s="507"/>
      <c r="AA41" s="507"/>
      <c r="AB41" s="507"/>
      <c r="AC41" s="342"/>
      <c r="AD41" s="343"/>
      <c r="AE41" s="343"/>
      <c r="AF41" s="344"/>
    </row>
    <row r="42" spans="1:32">
      <c r="A42" s="287">
        <v>13</v>
      </c>
      <c r="B42" s="287"/>
      <c r="C42" s="497"/>
      <c r="D42" s="498"/>
      <c r="E42" s="498"/>
      <c r="F42" s="498"/>
      <c r="G42" s="498"/>
      <c r="H42" s="498"/>
      <c r="I42" s="497"/>
      <c r="J42" s="498"/>
      <c r="K42" s="498"/>
      <c r="L42" s="498"/>
      <c r="M42" s="498"/>
      <c r="N42" s="501"/>
      <c r="O42" s="505"/>
      <c r="P42" s="505"/>
      <c r="Q42" s="505"/>
      <c r="R42" s="506"/>
      <c r="S42" s="506"/>
      <c r="T42" s="506"/>
      <c r="U42" s="507"/>
      <c r="V42" s="507"/>
      <c r="W42" s="507"/>
      <c r="X42" s="507">
        <f t="shared" ref="X42" si="9">O42*U42</f>
        <v>0</v>
      </c>
      <c r="Y42" s="507"/>
      <c r="Z42" s="507"/>
      <c r="AA42" s="507"/>
      <c r="AB42" s="507"/>
      <c r="AC42" s="336"/>
      <c r="AD42" s="337"/>
      <c r="AE42" s="337"/>
      <c r="AF42" s="338"/>
    </row>
    <row r="43" spans="1:32">
      <c r="A43" s="287"/>
      <c r="B43" s="287"/>
      <c r="C43" s="499"/>
      <c r="D43" s="500"/>
      <c r="E43" s="500"/>
      <c r="F43" s="500"/>
      <c r="G43" s="500"/>
      <c r="H43" s="500"/>
      <c r="I43" s="502"/>
      <c r="J43" s="503"/>
      <c r="K43" s="503"/>
      <c r="L43" s="503"/>
      <c r="M43" s="503"/>
      <c r="N43" s="504"/>
      <c r="O43" s="505"/>
      <c r="P43" s="505"/>
      <c r="Q43" s="505"/>
      <c r="R43" s="506"/>
      <c r="S43" s="506"/>
      <c r="T43" s="506"/>
      <c r="U43" s="507"/>
      <c r="V43" s="507"/>
      <c r="W43" s="507"/>
      <c r="X43" s="507"/>
      <c r="Y43" s="507"/>
      <c r="Z43" s="507"/>
      <c r="AA43" s="507"/>
      <c r="AB43" s="507"/>
      <c r="AC43" s="342"/>
      <c r="AD43" s="343"/>
      <c r="AE43" s="343"/>
      <c r="AF43" s="344"/>
    </row>
    <row r="44" spans="1:32">
      <c r="A44" s="287">
        <v>14</v>
      </c>
      <c r="B44" s="287"/>
      <c r="C44" s="497"/>
      <c r="D44" s="498"/>
      <c r="E44" s="498"/>
      <c r="F44" s="498"/>
      <c r="G44" s="498"/>
      <c r="H44" s="498"/>
      <c r="I44" s="497"/>
      <c r="J44" s="498"/>
      <c r="K44" s="498"/>
      <c r="L44" s="498"/>
      <c r="M44" s="498"/>
      <c r="N44" s="501"/>
      <c r="O44" s="505"/>
      <c r="P44" s="505"/>
      <c r="Q44" s="505"/>
      <c r="R44" s="506"/>
      <c r="S44" s="506"/>
      <c r="T44" s="506"/>
      <c r="U44" s="507"/>
      <c r="V44" s="507"/>
      <c r="W44" s="507"/>
      <c r="X44" s="507">
        <f t="shared" ref="X44" si="10">O44*U44</f>
        <v>0</v>
      </c>
      <c r="Y44" s="507"/>
      <c r="Z44" s="507"/>
      <c r="AA44" s="507"/>
      <c r="AB44" s="507"/>
      <c r="AC44" s="336"/>
      <c r="AD44" s="337"/>
      <c r="AE44" s="337"/>
      <c r="AF44" s="338"/>
    </row>
    <row r="45" spans="1:32">
      <c r="A45" s="287"/>
      <c r="B45" s="287"/>
      <c r="C45" s="499"/>
      <c r="D45" s="500"/>
      <c r="E45" s="500"/>
      <c r="F45" s="500"/>
      <c r="G45" s="500"/>
      <c r="H45" s="500"/>
      <c r="I45" s="502"/>
      <c r="J45" s="503"/>
      <c r="K45" s="503"/>
      <c r="L45" s="503"/>
      <c r="M45" s="503"/>
      <c r="N45" s="504"/>
      <c r="O45" s="505"/>
      <c r="P45" s="505"/>
      <c r="Q45" s="505"/>
      <c r="R45" s="506"/>
      <c r="S45" s="506"/>
      <c r="T45" s="506"/>
      <c r="U45" s="507"/>
      <c r="V45" s="507"/>
      <c r="W45" s="507"/>
      <c r="X45" s="507"/>
      <c r="Y45" s="507"/>
      <c r="Z45" s="507"/>
      <c r="AA45" s="507"/>
      <c r="AB45" s="507"/>
      <c r="AC45" s="342"/>
      <c r="AD45" s="343"/>
      <c r="AE45" s="343"/>
      <c r="AF45" s="344"/>
    </row>
    <row r="46" spans="1:32">
      <c r="A46" s="287">
        <v>15</v>
      </c>
      <c r="B46" s="287"/>
      <c r="C46" s="497"/>
      <c r="D46" s="498"/>
      <c r="E46" s="498"/>
      <c r="F46" s="498"/>
      <c r="G46" s="498"/>
      <c r="H46" s="498"/>
      <c r="I46" s="497"/>
      <c r="J46" s="498"/>
      <c r="K46" s="498"/>
      <c r="L46" s="498"/>
      <c r="M46" s="498"/>
      <c r="N46" s="501"/>
      <c r="O46" s="505"/>
      <c r="P46" s="505"/>
      <c r="Q46" s="505"/>
      <c r="R46" s="506"/>
      <c r="S46" s="506"/>
      <c r="T46" s="506"/>
      <c r="U46" s="507"/>
      <c r="V46" s="507"/>
      <c r="W46" s="507"/>
      <c r="X46" s="507">
        <f t="shared" ref="X46" si="11">O46*U46</f>
        <v>0</v>
      </c>
      <c r="Y46" s="507"/>
      <c r="Z46" s="507"/>
      <c r="AA46" s="507"/>
      <c r="AB46" s="507"/>
      <c r="AC46" s="336"/>
      <c r="AD46" s="337"/>
      <c r="AE46" s="337"/>
      <c r="AF46" s="338"/>
    </row>
    <row r="47" spans="1:32">
      <c r="A47" s="287"/>
      <c r="B47" s="287"/>
      <c r="C47" s="499"/>
      <c r="D47" s="500"/>
      <c r="E47" s="500"/>
      <c r="F47" s="500"/>
      <c r="G47" s="500"/>
      <c r="H47" s="500"/>
      <c r="I47" s="502"/>
      <c r="J47" s="503"/>
      <c r="K47" s="503"/>
      <c r="L47" s="503"/>
      <c r="M47" s="503"/>
      <c r="N47" s="504"/>
      <c r="O47" s="505"/>
      <c r="P47" s="505"/>
      <c r="Q47" s="505"/>
      <c r="R47" s="506"/>
      <c r="S47" s="506"/>
      <c r="T47" s="506"/>
      <c r="U47" s="507"/>
      <c r="V47" s="507"/>
      <c r="W47" s="507"/>
      <c r="X47" s="507"/>
      <c r="Y47" s="507"/>
      <c r="Z47" s="507"/>
      <c r="AA47" s="507"/>
      <c r="AB47" s="507"/>
      <c r="AC47" s="342"/>
      <c r="AD47" s="343"/>
      <c r="AE47" s="343"/>
      <c r="AF47" s="344"/>
    </row>
    <row r="48" spans="1:32">
      <c r="A48" s="287">
        <v>16</v>
      </c>
      <c r="B48" s="287"/>
      <c r="C48" s="497"/>
      <c r="D48" s="498"/>
      <c r="E48" s="498"/>
      <c r="F48" s="498"/>
      <c r="G48" s="498"/>
      <c r="H48" s="498"/>
      <c r="I48" s="497"/>
      <c r="J48" s="498"/>
      <c r="K48" s="498"/>
      <c r="L48" s="498"/>
      <c r="M48" s="498"/>
      <c r="N48" s="501"/>
      <c r="O48" s="505"/>
      <c r="P48" s="505"/>
      <c r="Q48" s="505"/>
      <c r="R48" s="506"/>
      <c r="S48" s="506"/>
      <c r="T48" s="506"/>
      <c r="U48" s="507"/>
      <c r="V48" s="507"/>
      <c r="W48" s="507"/>
      <c r="X48" s="507">
        <f t="shared" ref="X48" si="12">O48*U48</f>
        <v>0</v>
      </c>
      <c r="Y48" s="507"/>
      <c r="Z48" s="507"/>
      <c r="AA48" s="507"/>
      <c r="AB48" s="507"/>
      <c r="AC48" s="336"/>
      <c r="AD48" s="337"/>
      <c r="AE48" s="337"/>
      <c r="AF48" s="338"/>
    </row>
    <row r="49" spans="1:32">
      <c r="A49" s="287"/>
      <c r="B49" s="287"/>
      <c r="C49" s="499"/>
      <c r="D49" s="500"/>
      <c r="E49" s="500"/>
      <c r="F49" s="500"/>
      <c r="G49" s="500"/>
      <c r="H49" s="500"/>
      <c r="I49" s="502"/>
      <c r="J49" s="503"/>
      <c r="K49" s="503"/>
      <c r="L49" s="503"/>
      <c r="M49" s="503"/>
      <c r="N49" s="504"/>
      <c r="O49" s="505"/>
      <c r="P49" s="505"/>
      <c r="Q49" s="505"/>
      <c r="R49" s="506"/>
      <c r="S49" s="506"/>
      <c r="T49" s="506"/>
      <c r="U49" s="507"/>
      <c r="V49" s="507"/>
      <c r="W49" s="507"/>
      <c r="X49" s="507"/>
      <c r="Y49" s="507"/>
      <c r="Z49" s="507"/>
      <c r="AA49" s="507"/>
      <c r="AB49" s="507"/>
      <c r="AC49" s="342"/>
      <c r="AD49" s="343"/>
      <c r="AE49" s="343"/>
      <c r="AF49" s="344"/>
    </row>
    <row r="50" spans="1:32">
      <c r="A50" s="287">
        <v>17</v>
      </c>
      <c r="B50" s="287"/>
      <c r="C50" s="497"/>
      <c r="D50" s="498"/>
      <c r="E50" s="498"/>
      <c r="F50" s="498"/>
      <c r="G50" s="498"/>
      <c r="H50" s="498"/>
      <c r="I50" s="497"/>
      <c r="J50" s="498"/>
      <c r="K50" s="498"/>
      <c r="L50" s="498"/>
      <c r="M50" s="498"/>
      <c r="N50" s="501"/>
      <c r="O50" s="505"/>
      <c r="P50" s="505"/>
      <c r="Q50" s="505"/>
      <c r="R50" s="506"/>
      <c r="S50" s="506"/>
      <c r="T50" s="506"/>
      <c r="U50" s="507"/>
      <c r="V50" s="507"/>
      <c r="W50" s="507"/>
      <c r="X50" s="507">
        <f t="shared" ref="X50" si="13">O50*U50</f>
        <v>0</v>
      </c>
      <c r="Y50" s="507"/>
      <c r="Z50" s="507"/>
      <c r="AA50" s="507"/>
      <c r="AB50" s="507"/>
      <c r="AC50" s="336"/>
      <c r="AD50" s="337"/>
      <c r="AE50" s="337"/>
      <c r="AF50" s="338"/>
    </row>
    <row r="51" spans="1:32">
      <c r="A51" s="287"/>
      <c r="B51" s="287"/>
      <c r="C51" s="499"/>
      <c r="D51" s="500"/>
      <c r="E51" s="500"/>
      <c r="F51" s="500"/>
      <c r="G51" s="500"/>
      <c r="H51" s="500"/>
      <c r="I51" s="502"/>
      <c r="J51" s="503"/>
      <c r="K51" s="503"/>
      <c r="L51" s="503"/>
      <c r="M51" s="503"/>
      <c r="N51" s="504"/>
      <c r="O51" s="505"/>
      <c r="P51" s="505"/>
      <c r="Q51" s="505"/>
      <c r="R51" s="506"/>
      <c r="S51" s="506"/>
      <c r="T51" s="506"/>
      <c r="U51" s="507"/>
      <c r="V51" s="507"/>
      <c r="W51" s="507"/>
      <c r="X51" s="507"/>
      <c r="Y51" s="507"/>
      <c r="Z51" s="507"/>
      <c r="AA51" s="507"/>
      <c r="AB51" s="507"/>
      <c r="AC51" s="342"/>
      <c r="AD51" s="343"/>
      <c r="AE51" s="343"/>
      <c r="AF51" s="344"/>
    </row>
    <row r="52" spans="1:32">
      <c r="A52" s="287">
        <v>18</v>
      </c>
      <c r="B52" s="287"/>
      <c r="C52" s="497"/>
      <c r="D52" s="498"/>
      <c r="E52" s="498"/>
      <c r="F52" s="498"/>
      <c r="G52" s="498"/>
      <c r="H52" s="498"/>
      <c r="I52" s="497"/>
      <c r="J52" s="498"/>
      <c r="K52" s="498"/>
      <c r="L52" s="498"/>
      <c r="M52" s="498"/>
      <c r="N52" s="501"/>
      <c r="O52" s="505"/>
      <c r="P52" s="505"/>
      <c r="Q52" s="505"/>
      <c r="R52" s="506"/>
      <c r="S52" s="506"/>
      <c r="T52" s="506"/>
      <c r="U52" s="507"/>
      <c r="V52" s="507"/>
      <c r="W52" s="507"/>
      <c r="X52" s="507">
        <f t="shared" ref="X52" si="14">O52*U52</f>
        <v>0</v>
      </c>
      <c r="Y52" s="507"/>
      <c r="Z52" s="507"/>
      <c r="AA52" s="507"/>
      <c r="AB52" s="507"/>
      <c r="AC52" s="336"/>
      <c r="AD52" s="337"/>
      <c r="AE52" s="337"/>
      <c r="AF52" s="338"/>
    </row>
    <row r="53" spans="1:32">
      <c r="A53" s="287"/>
      <c r="B53" s="287"/>
      <c r="C53" s="499"/>
      <c r="D53" s="500"/>
      <c r="E53" s="500"/>
      <c r="F53" s="500"/>
      <c r="G53" s="500"/>
      <c r="H53" s="500"/>
      <c r="I53" s="502"/>
      <c r="J53" s="503"/>
      <c r="K53" s="503"/>
      <c r="L53" s="503"/>
      <c r="M53" s="503"/>
      <c r="N53" s="504"/>
      <c r="O53" s="505"/>
      <c r="P53" s="505"/>
      <c r="Q53" s="505"/>
      <c r="R53" s="506"/>
      <c r="S53" s="506"/>
      <c r="T53" s="506"/>
      <c r="U53" s="507"/>
      <c r="V53" s="507"/>
      <c r="W53" s="507"/>
      <c r="X53" s="507"/>
      <c r="Y53" s="507"/>
      <c r="Z53" s="507"/>
      <c r="AA53" s="507"/>
      <c r="AB53" s="507"/>
      <c r="AC53" s="342"/>
      <c r="AD53" s="343"/>
      <c r="AE53" s="343"/>
      <c r="AF53" s="344"/>
    </row>
    <row r="54" spans="1:32">
      <c r="A54" s="287">
        <v>19</v>
      </c>
      <c r="B54" s="287"/>
      <c r="C54" s="497"/>
      <c r="D54" s="498"/>
      <c r="E54" s="498"/>
      <c r="F54" s="498"/>
      <c r="G54" s="498"/>
      <c r="H54" s="498"/>
      <c r="I54" s="497"/>
      <c r="J54" s="498"/>
      <c r="K54" s="498"/>
      <c r="L54" s="498"/>
      <c r="M54" s="498"/>
      <c r="N54" s="501"/>
      <c r="O54" s="505"/>
      <c r="P54" s="505"/>
      <c r="Q54" s="505"/>
      <c r="R54" s="506"/>
      <c r="S54" s="506"/>
      <c r="T54" s="506"/>
      <c r="U54" s="507"/>
      <c r="V54" s="507"/>
      <c r="W54" s="507"/>
      <c r="X54" s="507">
        <f t="shared" ref="X54" si="15">O54*U54</f>
        <v>0</v>
      </c>
      <c r="Y54" s="507"/>
      <c r="Z54" s="507"/>
      <c r="AA54" s="507"/>
      <c r="AB54" s="507"/>
      <c r="AC54" s="336"/>
      <c r="AD54" s="337"/>
      <c r="AE54" s="337"/>
      <c r="AF54" s="338"/>
    </row>
    <row r="55" spans="1:32">
      <c r="A55" s="287"/>
      <c r="B55" s="287"/>
      <c r="C55" s="499"/>
      <c r="D55" s="500"/>
      <c r="E55" s="500"/>
      <c r="F55" s="500"/>
      <c r="G55" s="500"/>
      <c r="H55" s="500"/>
      <c r="I55" s="502"/>
      <c r="J55" s="503"/>
      <c r="K55" s="503"/>
      <c r="L55" s="503"/>
      <c r="M55" s="503"/>
      <c r="N55" s="504"/>
      <c r="O55" s="505"/>
      <c r="P55" s="505"/>
      <c r="Q55" s="505"/>
      <c r="R55" s="506"/>
      <c r="S55" s="506"/>
      <c r="T55" s="506"/>
      <c r="U55" s="507"/>
      <c r="V55" s="507"/>
      <c r="W55" s="507"/>
      <c r="X55" s="507"/>
      <c r="Y55" s="507"/>
      <c r="Z55" s="507"/>
      <c r="AA55" s="507"/>
      <c r="AB55" s="507"/>
      <c r="AC55" s="342"/>
      <c r="AD55" s="343"/>
      <c r="AE55" s="343"/>
      <c r="AF55" s="344"/>
    </row>
    <row r="56" spans="1:32">
      <c r="A56" s="287">
        <v>20</v>
      </c>
      <c r="B56" s="287"/>
      <c r="C56" s="497"/>
      <c r="D56" s="498"/>
      <c r="E56" s="498"/>
      <c r="F56" s="498"/>
      <c r="G56" s="498"/>
      <c r="H56" s="498"/>
      <c r="I56" s="497"/>
      <c r="J56" s="498"/>
      <c r="K56" s="498"/>
      <c r="L56" s="498"/>
      <c r="M56" s="498"/>
      <c r="N56" s="501"/>
      <c r="O56" s="505"/>
      <c r="P56" s="505"/>
      <c r="Q56" s="505"/>
      <c r="R56" s="506"/>
      <c r="S56" s="506"/>
      <c r="T56" s="506"/>
      <c r="U56" s="507"/>
      <c r="V56" s="507"/>
      <c r="W56" s="507"/>
      <c r="X56" s="507">
        <f t="shared" ref="X56" si="16">O56*U56</f>
        <v>0</v>
      </c>
      <c r="Y56" s="507"/>
      <c r="Z56" s="507"/>
      <c r="AA56" s="507"/>
      <c r="AB56" s="507"/>
      <c r="AC56" s="336"/>
      <c r="AD56" s="337"/>
      <c r="AE56" s="337"/>
      <c r="AF56" s="338"/>
    </row>
    <row r="57" spans="1:32">
      <c r="A57" s="287"/>
      <c r="B57" s="287"/>
      <c r="C57" s="499"/>
      <c r="D57" s="500"/>
      <c r="E57" s="500"/>
      <c r="F57" s="500"/>
      <c r="G57" s="500"/>
      <c r="H57" s="500"/>
      <c r="I57" s="502"/>
      <c r="J57" s="503"/>
      <c r="K57" s="503"/>
      <c r="L57" s="503"/>
      <c r="M57" s="503"/>
      <c r="N57" s="504"/>
      <c r="O57" s="505"/>
      <c r="P57" s="505"/>
      <c r="Q57" s="505"/>
      <c r="R57" s="506"/>
      <c r="S57" s="506"/>
      <c r="T57" s="506"/>
      <c r="U57" s="507"/>
      <c r="V57" s="507"/>
      <c r="W57" s="507"/>
      <c r="X57" s="507"/>
      <c r="Y57" s="507"/>
      <c r="Z57" s="507"/>
      <c r="AA57" s="507"/>
      <c r="AB57" s="507"/>
      <c r="AC57" s="342"/>
      <c r="AD57" s="343"/>
      <c r="AE57" s="343"/>
      <c r="AF57" s="344"/>
    </row>
    <row r="58" spans="1:32">
      <c r="A58" s="287">
        <v>21</v>
      </c>
      <c r="B58" s="287"/>
      <c r="C58" s="497"/>
      <c r="D58" s="498"/>
      <c r="E58" s="498"/>
      <c r="F58" s="498"/>
      <c r="G58" s="498"/>
      <c r="H58" s="498"/>
      <c r="I58" s="497"/>
      <c r="J58" s="498"/>
      <c r="K58" s="498"/>
      <c r="L58" s="498"/>
      <c r="M58" s="498"/>
      <c r="N58" s="501"/>
      <c r="O58" s="505"/>
      <c r="P58" s="505"/>
      <c r="Q58" s="505"/>
      <c r="R58" s="506"/>
      <c r="S58" s="506"/>
      <c r="T58" s="506"/>
      <c r="U58" s="507"/>
      <c r="V58" s="507"/>
      <c r="W58" s="507"/>
      <c r="X58" s="507">
        <f t="shared" ref="X58" si="17">O58*U58</f>
        <v>0</v>
      </c>
      <c r="Y58" s="507"/>
      <c r="Z58" s="507"/>
      <c r="AA58" s="507"/>
      <c r="AB58" s="507"/>
      <c r="AC58" s="336"/>
      <c r="AD58" s="337"/>
      <c r="AE58" s="337"/>
      <c r="AF58" s="338"/>
    </row>
    <row r="59" spans="1:32">
      <c r="A59" s="287"/>
      <c r="B59" s="287"/>
      <c r="C59" s="499"/>
      <c r="D59" s="500"/>
      <c r="E59" s="500"/>
      <c r="F59" s="500"/>
      <c r="G59" s="500"/>
      <c r="H59" s="500"/>
      <c r="I59" s="502"/>
      <c r="J59" s="503"/>
      <c r="K59" s="503"/>
      <c r="L59" s="503"/>
      <c r="M59" s="503"/>
      <c r="N59" s="504"/>
      <c r="O59" s="505"/>
      <c r="P59" s="505"/>
      <c r="Q59" s="505"/>
      <c r="R59" s="506"/>
      <c r="S59" s="506"/>
      <c r="T59" s="506"/>
      <c r="U59" s="507"/>
      <c r="V59" s="507"/>
      <c r="W59" s="507"/>
      <c r="X59" s="507"/>
      <c r="Y59" s="507"/>
      <c r="Z59" s="507"/>
      <c r="AA59" s="507"/>
      <c r="AB59" s="507"/>
      <c r="AC59" s="342"/>
      <c r="AD59" s="343"/>
      <c r="AE59" s="343"/>
      <c r="AF59" s="344"/>
    </row>
    <row r="60" spans="1:32">
      <c r="A60" s="287">
        <v>22</v>
      </c>
      <c r="B60" s="287"/>
      <c r="C60" s="497"/>
      <c r="D60" s="498"/>
      <c r="E60" s="498"/>
      <c r="F60" s="498"/>
      <c r="G60" s="498"/>
      <c r="H60" s="498"/>
      <c r="I60" s="497"/>
      <c r="J60" s="498"/>
      <c r="K60" s="498"/>
      <c r="L60" s="498"/>
      <c r="M60" s="498"/>
      <c r="N60" s="501"/>
      <c r="O60" s="505"/>
      <c r="P60" s="505"/>
      <c r="Q60" s="505"/>
      <c r="R60" s="506"/>
      <c r="S60" s="506"/>
      <c r="T60" s="506"/>
      <c r="U60" s="507"/>
      <c r="V60" s="507"/>
      <c r="W60" s="507"/>
      <c r="X60" s="507">
        <f t="shared" ref="X60" si="18">O60*U60</f>
        <v>0</v>
      </c>
      <c r="Y60" s="507"/>
      <c r="Z60" s="507"/>
      <c r="AA60" s="507"/>
      <c r="AB60" s="507"/>
      <c r="AC60" s="336"/>
      <c r="AD60" s="337"/>
      <c r="AE60" s="337"/>
      <c r="AF60" s="338"/>
    </row>
    <row r="61" spans="1:32">
      <c r="A61" s="287"/>
      <c r="B61" s="287"/>
      <c r="C61" s="499"/>
      <c r="D61" s="500"/>
      <c r="E61" s="500"/>
      <c r="F61" s="500"/>
      <c r="G61" s="500"/>
      <c r="H61" s="500"/>
      <c r="I61" s="502"/>
      <c r="J61" s="503"/>
      <c r="K61" s="503"/>
      <c r="L61" s="503"/>
      <c r="M61" s="503"/>
      <c r="N61" s="504"/>
      <c r="O61" s="505"/>
      <c r="P61" s="505"/>
      <c r="Q61" s="505"/>
      <c r="R61" s="506"/>
      <c r="S61" s="506"/>
      <c r="T61" s="506"/>
      <c r="U61" s="507"/>
      <c r="V61" s="507"/>
      <c r="W61" s="507"/>
      <c r="X61" s="507"/>
      <c r="Y61" s="507"/>
      <c r="Z61" s="507"/>
      <c r="AA61" s="507"/>
      <c r="AB61" s="507"/>
      <c r="AC61" s="342"/>
      <c r="AD61" s="343"/>
      <c r="AE61" s="343"/>
      <c r="AF61" s="344"/>
    </row>
    <row r="62" spans="1:32">
      <c r="A62" s="287">
        <v>23</v>
      </c>
      <c r="B62" s="287"/>
      <c r="C62" s="497"/>
      <c r="D62" s="498"/>
      <c r="E62" s="498"/>
      <c r="F62" s="498"/>
      <c r="G62" s="498"/>
      <c r="H62" s="498"/>
      <c r="I62" s="497"/>
      <c r="J62" s="498"/>
      <c r="K62" s="498"/>
      <c r="L62" s="498"/>
      <c r="M62" s="498"/>
      <c r="N62" s="501"/>
      <c r="O62" s="505"/>
      <c r="P62" s="505"/>
      <c r="Q62" s="505"/>
      <c r="R62" s="506"/>
      <c r="S62" s="506"/>
      <c r="T62" s="506"/>
      <c r="U62" s="507"/>
      <c r="V62" s="507"/>
      <c r="W62" s="507"/>
      <c r="X62" s="507">
        <f t="shared" ref="X62" si="19">O62*U62</f>
        <v>0</v>
      </c>
      <c r="Y62" s="507"/>
      <c r="Z62" s="507"/>
      <c r="AA62" s="507"/>
      <c r="AB62" s="507"/>
      <c r="AC62" s="336"/>
      <c r="AD62" s="337"/>
      <c r="AE62" s="337"/>
      <c r="AF62" s="338"/>
    </row>
    <row r="63" spans="1:32">
      <c r="A63" s="287"/>
      <c r="B63" s="287"/>
      <c r="C63" s="499"/>
      <c r="D63" s="500"/>
      <c r="E63" s="500"/>
      <c r="F63" s="500"/>
      <c r="G63" s="500"/>
      <c r="H63" s="500"/>
      <c r="I63" s="502"/>
      <c r="J63" s="503"/>
      <c r="K63" s="503"/>
      <c r="L63" s="503"/>
      <c r="M63" s="503"/>
      <c r="N63" s="504"/>
      <c r="O63" s="505"/>
      <c r="P63" s="505"/>
      <c r="Q63" s="505"/>
      <c r="R63" s="506"/>
      <c r="S63" s="506"/>
      <c r="T63" s="506"/>
      <c r="U63" s="507"/>
      <c r="V63" s="507"/>
      <c r="W63" s="507"/>
      <c r="X63" s="507"/>
      <c r="Y63" s="507"/>
      <c r="Z63" s="507"/>
      <c r="AA63" s="507"/>
      <c r="AB63" s="507"/>
      <c r="AC63" s="342"/>
      <c r="AD63" s="343"/>
      <c r="AE63" s="343"/>
      <c r="AF63" s="344"/>
    </row>
    <row r="64" spans="1:32">
      <c r="A64" s="287">
        <v>24</v>
      </c>
      <c r="B64" s="287"/>
      <c r="C64" s="497"/>
      <c r="D64" s="498"/>
      <c r="E64" s="498"/>
      <c r="F64" s="498"/>
      <c r="G64" s="498"/>
      <c r="H64" s="498"/>
      <c r="I64" s="497"/>
      <c r="J64" s="498"/>
      <c r="K64" s="498"/>
      <c r="L64" s="498"/>
      <c r="M64" s="498"/>
      <c r="N64" s="501"/>
      <c r="O64" s="505"/>
      <c r="P64" s="505"/>
      <c r="Q64" s="505"/>
      <c r="R64" s="506"/>
      <c r="S64" s="506"/>
      <c r="T64" s="506"/>
      <c r="U64" s="507"/>
      <c r="V64" s="507"/>
      <c r="W64" s="507"/>
      <c r="X64" s="507">
        <f t="shared" ref="X64" si="20">O64*U64</f>
        <v>0</v>
      </c>
      <c r="Y64" s="507"/>
      <c r="Z64" s="507"/>
      <c r="AA64" s="507"/>
      <c r="AB64" s="507"/>
      <c r="AC64" s="336"/>
      <c r="AD64" s="337"/>
      <c r="AE64" s="337"/>
      <c r="AF64" s="338"/>
    </row>
    <row r="65" spans="1:32">
      <c r="A65" s="287"/>
      <c r="B65" s="287"/>
      <c r="C65" s="499"/>
      <c r="D65" s="500"/>
      <c r="E65" s="500"/>
      <c r="F65" s="500"/>
      <c r="G65" s="500"/>
      <c r="H65" s="500"/>
      <c r="I65" s="502"/>
      <c r="J65" s="503"/>
      <c r="K65" s="503"/>
      <c r="L65" s="503"/>
      <c r="M65" s="503"/>
      <c r="N65" s="504"/>
      <c r="O65" s="505"/>
      <c r="P65" s="505"/>
      <c r="Q65" s="505"/>
      <c r="R65" s="506"/>
      <c r="S65" s="506"/>
      <c r="T65" s="506"/>
      <c r="U65" s="507"/>
      <c r="V65" s="507"/>
      <c r="W65" s="507"/>
      <c r="X65" s="507"/>
      <c r="Y65" s="507"/>
      <c r="Z65" s="507"/>
      <c r="AA65" s="507"/>
      <c r="AB65" s="507"/>
      <c r="AC65" s="342"/>
      <c r="AD65" s="343"/>
      <c r="AE65" s="343"/>
      <c r="AF65" s="344"/>
    </row>
    <row r="66" spans="1:32">
      <c r="A66" s="287">
        <v>25</v>
      </c>
      <c r="B66" s="287"/>
      <c r="C66" s="497"/>
      <c r="D66" s="498"/>
      <c r="E66" s="498"/>
      <c r="F66" s="498"/>
      <c r="G66" s="498"/>
      <c r="H66" s="498"/>
      <c r="I66" s="497"/>
      <c r="J66" s="498"/>
      <c r="K66" s="498"/>
      <c r="L66" s="498"/>
      <c r="M66" s="498"/>
      <c r="N66" s="501"/>
      <c r="O66" s="505"/>
      <c r="P66" s="505"/>
      <c r="Q66" s="505"/>
      <c r="R66" s="506"/>
      <c r="S66" s="506"/>
      <c r="T66" s="506"/>
      <c r="U66" s="507"/>
      <c r="V66" s="507"/>
      <c r="W66" s="507"/>
      <c r="X66" s="507">
        <f t="shared" ref="X66" si="21">O66*U66</f>
        <v>0</v>
      </c>
      <c r="Y66" s="507"/>
      <c r="Z66" s="507"/>
      <c r="AA66" s="507"/>
      <c r="AB66" s="507"/>
      <c r="AC66" s="336"/>
      <c r="AD66" s="337"/>
      <c r="AE66" s="337"/>
      <c r="AF66" s="338"/>
    </row>
    <row r="67" spans="1:32">
      <c r="A67" s="287"/>
      <c r="B67" s="287"/>
      <c r="C67" s="499"/>
      <c r="D67" s="500"/>
      <c r="E67" s="500"/>
      <c r="F67" s="500"/>
      <c r="G67" s="500"/>
      <c r="H67" s="500"/>
      <c r="I67" s="502"/>
      <c r="J67" s="503"/>
      <c r="K67" s="503"/>
      <c r="L67" s="503"/>
      <c r="M67" s="503"/>
      <c r="N67" s="504"/>
      <c r="O67" s="505"/>
      <c r="P67" s="505"/>
      <c r="Q67" s="505"/>
      <c r="R67" s="506"/>
      <c r="S67" s="506"/>
      <c r="T67" s="506"/>
      <c r="U67" s="507"/>
      <c r="V67" s="507"/>
      <c r="W67" s="507"/>
      <c r="X67" s="507"/>
      <c r="Y67" s="507"/>
      <c r="Z67" s="507"/>
      <c r="AA67" s="507"/>
      <c r="AB67" s="507"/>
      <c r="AC67" s="342"/>
      <c r="AD67" s="343"/>
      <c r="AE67" s="343"/>
      <c r="AF67" s="344"/>
    </row>
    <row r="68" spans="1:32">
      <c r="A68" s="269" t="s">
        <v>151</v>
      </c>
      <c r="B68" s="270"/>
      <c r="C68" s="270"/>
      <c r="D68" s="270"/>
      <c r="E68" s="270"/>
      <c r="F68" s="270"/>
      <c r="G68" s="270"/>
      <c r="H68" s="270"/>
      <c r="I68" s="270"/>
      <c r="J68" s="270"/>
      <c r="K68" s="270"/>
      <c r="L68" s="270"/>
      <c r="M68" s="270"/>
      <c r="N68" s="270"/>
      <c r="O68" s="270"/>
      <c r="P68" s="270"/>
      <c r="Q68" s="270"/>
      <c r="R68" s="270"/>
      <c r="S68" s="270"/>
      <c r="T68" s="270"/>
      <c r="U68" s="270"/>
      <c r="V68" s="270"/>
      <c r="W68" s="270"/>
      <c r="X68" s="507">
        <f>SUM(X18:AB67)</f>
        <v>0</v>
      </c>
      <c r="Y68" s="507"/>
      <c r="Z68" s="507"/>
      <c r="AA68" s="507"/>
      <c r="AB68" s="507"/>
      <c r="AC68" s="508" t="s">
        <v>196</v>
      </c>
      <c r="AD68" s="509"/>
      <c r="AE68" s="509"/>
      <c r="AF68" s="510"/>
    </row>
    <row r="69" spans="1:32">
      <c r="A69" s="272"/>
      <c r="B69" s="273"/>
      <c r="C69" s="273"/>
      <c r="D69" s="273"/>
      <c r="E69" s="273"/>
      <c r="F69" s="273"/>
      <c r="G69" s="273"/>
      <c r="H69" s="273"/>
      <c r="I69" s="273"/>
      <c r="J69" s="273"/>
      <c r="K69" s="273"/>
      <c r="L69" s="273"/>
      <c r="M69" s="273"/>
      <c r="N69" s="273"/>
      <c r="O69" s="273"/>
      <c r="P69" s="273"/>
      <c r="Q69" s="273"/>
      <c r="R69" s="273"/>
      <c r="S69" s="273"/>
      <c r="T69" s="273"/>
      <c r="U69" s="273"/>
      <c r="V69" s="273"/>
      <c r="W69" s="273"/>
      <c r="X69" s="507"/>
      <c r="Y69" s="507"/>
      <c r="Z69" s="507"/>
      <c r="AA69" s="507"/>
      <c r="AB69" s="507"/>
      <c r="AC69" s="511"/>
      <c r="AD69" s="512"/>
      <c r="AE69" s="512"/>
      <c r="AF69" s="513"/>
    </row>
  </sheetData>
  <mergeCells count="244">
    <mergeCell ref="R62:T63"/>
    <mergeCell ref="R66:T67"/>
    <mergeCell ref="AH20:AL21"/>
    <mergeCell ref="R16:T17"/>
    <mergeCell ref="R18:T19"/>
    <mergeCell ref="R20:T21"/>
    <mergeCell ref="R22:T23"/>
    <mergeCell ref="R24:T25"/>
    <mergeCell ref="R26:T27"/>
    <mergeCell ref="AC20:AF21"/>
    <mergeCell ref="AC24:AF25"/>
    <mergeCell ref="AC32:AF33"/>
    <mergeCell ref="AC36:AF37"/>
    <mergeCell ref="AC40:AF41"/>
    <mergeCell ref="AC44:AF45"/>
    <mergeCell ref="AC48:AF49"/>
    <mergeCell ref="AC52:AF53"/>
    <mergeCell ref="U60:W61"/>
    <mergeCell ref="X60:AB61"/>
    <mergeCell ref="AC56:AF57"/>
    <mergeCell ref="R60:T61"/>
    <mergeCell ref="AC66:AF67"/>
    <mergeCell ref="AC22:AF23"/>
    <mergeCell ref="AC26:AF27"/>
    <mergeCell ref="A1:A5"/>
    <mergeCell ref="B1:D2"/>
    <mergeCell ref="E1:G2"/>
    <mergeCell ref="H1:J2"/>
    <mergeCell ref="K1:M2"/>
    <mergeCell ref="N1:P2"/>
    <mergeCell ref="A12:H12"/>
    <mergeCell ref="I12:AF12"/>
    <mergeCell ref="A13:H13"/>
    <mergeCell ref="I13:AF13"/>
    <mergeCell ref="Q3:S5"/>
    <mergeCell ref="T3:V5"/>
    <mergeCell ref="W3:Y5"/>
    <mergeCell ref="A6:AF9"/>
    <mergeCell ref="Q1:S2"/>
    <mergeCell ref="T1:V2"/>
    <mergeCell ref="W1:Y2"/>
    <mergeCell ref="B3:D5"/>
    <mergeCell ref="E3:G5"/>
    <mergeCell ref="H3:J5"/>
    <mergeCell ref="K3:M5"/>
    <mergeCell ref="N3:P5"/>
    <mergeCell ref="A18:B19"/>
    <mergeCell ref="A22:B23"/>
    <mergeCell ref="O18:Q19"/>
    <mergeCell ref="U18:W19"/>
    <mergeCell ref="X18:AB19"/>
    <mergeCell ref="AC18:AF19"/>
    <mergeCell ref="A20:B21"/>
    <mergeCell ref="C18:H19"/>
    <mergeCell ref="A16:B17"/>
    <mergeCell ref="C16:H17"/>
    <mergeCell ref="I16:N17"/>
    <mergeCell ref="O16:Q17"/>
    <mergeCell ref="U16:W17"/>
    <mergeCell ref="X16:AB17"/>
    <mergeCell ref="AC16:AF17"/>
    <mergeCell ref="I18:N19"/>
    <mergeCell ref="O22:Q23"/>
    <mergeCell ref="U22:W23"/>
    <mergeCell ref="X22:AB23"/>
    <mergeCell ref="A24:B25"/>
    <mergeCell ref="O20:Q21"/>
    <mergeCell ref="U20:W21"/>
    <mergeCell ref="X20:AB21"/>
    <mergeCell ref="C20:H21"/>
    <mergeCell ref="C22:H23"/>
    <mergeCell ref="I20:N21"/>
    <mergeCell ref="I22:N23"/>
    <mergeCell ref="A30:B31"/>
    <mergeCell ref="O26:Q27"/>
    <mergeCell ref="U26:W27"/>
    <mergeCell ref="X26:AB27"/>
    <mergeCell ref="A28:B29"/>
    <mergeCell ref="O24:Q25"/>
    <mergeCell ref="U24:W25"/>
    <mergeCell ref="X24:AB25"/>
    <mergeCell ref="C24:H25"/>
    <mergeCell ref="C26:H27"/>
    <mergeCell ref="I24:N25"/>
    <mergeCell ref="I26:N27"/>
    <mergeCell ref="A26:B27"/>
    <mergeCell ref="C28:H29"/>
    <mergeCell ref="I28:N29"/>
    <mergeCell ref="O28:Q29"/>
    <mergeCell ref="A34:B35"/>
    <mergeCell ref="O34:Q35"/>
    <mergeCell ref="U34:W35"/>
    <mergeCell ref="X34:AB35"/>
    <mergeCell ref="AC34:AF35"/>
    <mergeCell ref="A32:B33"/>
    <mergeCell ref="O32:Q33"/>
    <mergeCell ref="U32:W33"/>
    <mergeCell ref="X32:AB33"/>
    <mergeCell ref="R32:T33"/>
    <mergeCell ref="R34:T35"/>
    <mergeCell ref="C32:H33"/>
    <mergeCell ref="C34:H35"/>
    <mergeCell ref="I32:N33"/>
    <mergeCell ref="I34:N35"/>
    <mergeCell ref="A38:B39"/>
    <mergeCell ref="C38:H39"/>
    <mergeCell ref="I38:N39"/>
    <mergeCell ref="O38:Q39"/>
    <mergeCell ref="U38:W39"/>
    <mergeCell ref="X38:AB39"/>
    <mergeCell ref="AC38:AF39"/>
    <mergeCell ref="A36:B37"/>
    <mergeCell ref="O36:Q37"/>
    <mergeCell ref="U36:W37"/>
    <mergeCell ref="X36:AB37"/>
    <mergeCell ref="R36:T37"/>
    <mergeCell ref="R38:T39"/>
    <mergeCell ref="C36:H37"/>
    <mergeCell ref="I36:N37"/>
    <mergeCell ref="A42:B43"/>
    <mergeCell ref="C42:H43"/>
    <mergeCell ref="I42:N43"/>
    <mergeCell ref="O42:Q43"/>
    <mergeCell ref="U42:W43"/>
    <mergeCell ref="X42:AB43"/>
    <mergeCell ref="AC42:AF43"/>
    <mergeCell ref="A40:B41"/>
    <mergeCell ref="C40:H41"/>
    <mergeCell ref="I40:N41"/>
    <mergeCell ref="O40:Q41"/>
    <mergeCell ref="U40:W41"/>
    <mergeCell ref="X40:AB41"/>
    <mergeCell ref="R40:T41"/>
    <mergeCell ref="R42:T43"/>
    <mergeCell ref="A46:B47"/>
    <mergeCell ref="C46:H47"/>
    <mergeCell ref="I46:N47"/>
    <mergeCell ref="O46:Q47"/>
    <mergeCell ref="U46:W47"/>
    <mergeCell ref="X46:AB47"/>
    <mergeCell ref="AC46:AF47"/>
    <mergeCell ref="A44:B45"/>
    <mergeCell ref="C44:H45"/>
    <mergeCell ref="I44:N45"/>
    <mergeCell ref="O44:Q45"/>
    <mergeCell ref="U44:W45"/>
    <mergeCell ref="X44:AB45"/>
    <mergeCell ref="R44:T45"/>
    <mergeCell ref="R46:T47"/>
    <mergeCell ref="A50:B51"/>
    <mergeCell ref="C50:H51"/>
    <mergeCell ref="I50:N51"/>
    <mergeCell ref="O50:Q51"/>
    <mergeCell ref="U50:W51"/>
    <mergeCell ref="X50:AB51"/>
    <mergeCell ref="AC50:AF51"/>
    <mergeCell ref="A48:B49"/>
    <mergeCell ref="C48:H49"/>
    <mergeCell ref="I48:N49"/>
    <mergeCell ref="O48:Q49"/>
    <mergeCell ref="U48:W49"/>
    <mergeCell ref="X48:AB49"/>
    <mergeCell ref="R48:T49"/>
    <mergeCell ref="R50:T51"/>
    <mergeCell ref="A54:B55"/>
    <mergeCell ref="C54:H55"/>
    <mergeCell ref="I54:N55"/>
    <mergeCell ref="O54:Q55"/>
    <mergeCell ref="U54:W55"/>
    <mergeCell ref="X54:AB55"/>
    <mergeCell ref="AC54:AF55"/>
    <mergeCell ref="A52:B53"/>
    <mergeCell ref="C52:H53"/>
    <mergeCell ref="I52:N53"/>
    <mergeCell ref="O52:Q53"/>
    <mergeCell ref="U52:W53"/>
    <mergeCell ref="X52:AB53"/>
    <mergeCell ref="R52:T53"/>
    <mergeCell ref="R54:T55"/>
    <mergeCell ref="A60:B61"/>
    <mergeCell ref="C60:H61"/>
    <mergeCell ref="A58:B59"/>
    <mergeCell ref="AC58:AF59"/>
    <mergeCell ref="A56:B57"/>
    <mergeCell ref="C56:H57"/>
    <mergeCell ref="I56:N57"/>
    <mergeCell ref="O56:Q57"/>
    <mergeCell ref="U56:W57"/>
    <mergeCell ref="X56:AB57"/>
    <mergeCell ref="R56:T57"/>
    <mergeCell ref="R58:T59"/>
    <mergeCell ref="I60:N61"/>
    <mergeCell ref="O60:Q61"/>
    <mergeCell ref="O58:Q59"/>
    <mergeCell ref="U58:W59"/>
    <mergeCell ref="X58:AB59"/>
    <mergeCell ref="X68:AB69"/>
    <mergeCell ref="AC68:AF69"/>
    <mergeCell ref="Z1:AC2"/>
    <mergeCell ref="AD1:AF2"/>
    <mergeCell ref="Z3:AC5"/>
    <mergeCell ref="AD3:AF5"/>
    <mergeCell ref="A68:W69"/>
    <mergeCell ref="A66:B67"/>
    <mergeCell ref="C66:H67"/>
    <mergeCell ref="I66:N67"/>
    <mergeCell ref="O66:Q67"/>
    <mergeCell ref="U66:W67"/>
    <mergeCell ref="X66:AB67"/>
    <mergeCell ref="AC60:AF61"/>
    <mergeCell ref="A62:B63"/>
    <mergeCell ref="C62:H63"/>
    <mergeCell ref="I62:N63"/>
    <mergeCell ref="O62:Q63"/>
    <mergeCell ref="U62:W63"/>
    <mergeCell ref="X62:AB63"/>
    <mergeCell ref="AC62:AF63"/>
    <mergeCell ref="W10:Y11"/>
    <mergeCell ref="Z10:AF11"/>
    <mergeCell ref="A10:V11"/>
    <mergeCell ref="A14:V15"/>
    <mergeCell ref="W14:Y15"/>
    <mergeCell ref="Z14:AF15"/>
    <mergeCell ref="A64:B65"/>
    <mergeCell ref="C64:H65"/>
    <mergeCell ref="I64:N65"/>
    <mergeCell ref="O64:Q65"/>
    <mergeCell ref="R64:T65"/>
    <mergeCell ref="U64:W65"/>
    <mergeCell ref="X64:AB65"/>
    <mergeCell ref="AC64:AF65"/>
    <mergeCell ref="R28:T29"/>
    <mergeCell ref="U28:W29"/>
    <mergeCell ref="X28:AB29"/>
    <mergeCell ref="AC28:AF29"/>
    <mergeCell ref="C30:H31"/>
    <mergeCell ref="I30:N31"/>
    <mergeCell ref="O30:Q31"/>
    <mergeCell ref="R30:T31"/>
    <mergeCell ref="U30:W31"/>
    <mergeCell ref="X30:AB31"/>
    <mergeCell ref="AC30:AF31"/>
    <mergeCell ref="C58:H59"/>
    <mergeCell ref="I58:N59"/>
  </mergeCells>
  <phoneticPr fontId="2"/>
  <dataValidations count="1">
    <dataValidation type="list" allowBlank="1" showInputMessage="1" showErrorMessage="1" sqref="H1:J2">
      <formula1>"検査監,検査官"</formula1>
    </dataValidation>
  </dataValidations>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rowBreaks count="1" manualBreakCount="1">
    <brk id="13" max="31"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5"/>
  </sheetPr>
  <dimension ref="A1:AU69"/>
  <sheetViews>
    <sheetView showGridLines="0" showZeros="0" view="pageBreakPreview" topLeftCell="A28" zoomScale="85" zoomScaleNormal="85" zoomScaleSheetLayoutView="85" workbookViewId="0">
      <selection sqref="A1:AF9"/>
    </sheetView>
  </sheetViews>
  <sheetFormatPr defaultColWidth="3" defaultRowHeight="13.5"/>
  <cols>
    <col min="1" max="16384" width="3" style="3"/>
  </cols>
  <sheetData>
    <row r="1" spans="1:47">
      <c r="A1" s="537"/>
      <c r="B1" s="538"/>
      <c r="C1" s="538"/>
      <c r="D1" s="538"/>
      <c r="E1" s="538"/>
      <c r="F1" s="538"/>
      <c r="G1" s="538"/>
      <c r="H1" s="538"/>
      <c r="I1" s="538"/>
      <c r="J1" s="538"/>
      <c r="K1" s="538"/>
      <c r="L1" s="538"/>
      <c r="M1" s="538"/>
      <c r="N1" s="538"/>
      <c r="O1" s="538"/>
      <c r="P1" s="538"/>
      <c r="Q1" s="538"/>
      <c r="R1" s="538"/>
      <c r="S1" s="538"/>
      <c r="T1" s="538"/>
      <c r="U1" s="538"/>
      <c r="V1" s="538"/>
      <c r="W1" s="538"/>
      <c r="X1" s="538"/>
      <c r="Y1" s="538"/>
      <c r="Z1" s="538"/>
      <c r="AA1" s="538"/>
      <c r="AB1" s="538"/>
      <c r="AC1" s="538"/>
      <c r="AD1" s="538"/>
      <c r="AE1" s="538"/>
      <c r="AF1" s="539"/>
    </row>
    <row r="2" spans="1:47">
      <c r="A2" s="540"/>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2"/>
    </row>
    <row r="3" spans="1:47">
      <c r="A3" s="540"/>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2"/>
    </row>
    <row r="4" spans="1:47">
      <c r="A4" s="540"/>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2"/>
    </row>
    <row r="5" spans="1:47">
      <c r="A5" s="540"/>
      <c r="B5" s="541"/>
      <c r="C5" s="541"/>
      <c r="D5" s="541"/>
      <c r="E5" s="541"/>
      <c r="F5" s="541"/>
      <c r="G5" s="541"/>
      <c r="H5" s="541"/>
      <c r="I5" s="541"/>
      <c r="J5" s="541"/>
      <c r="K5" s="541"/>
      <c r="L5" s="541"/>
      <c r="M5" s="541"/>
      <c r="N5" s="541"/>
      <c r="O5" s="541"/>
      <c r="P5" s="541"/>
      <c r="Q5" s="541"/>
      <c r="R5" s="541"/>
      <c r="S5" s="541"/>
      <c r="T5" s="541"/>
      <c r="U5" s="541"/>
      <c r="V5" s="541"/>
      <c r="W5" s="541"/>
      <c r="X5" s="541"/>
      <c r="Y5" s="541"/>
      <c r="Z5" s="541"/>
      <c r="AA5" s="541"/>
      <c r="AB5" s="541"/>
      <c r="AC5" s="541"/>
      <c r="AD5" s="541"/>
      <c r="AE5" s="541"/>
      <c r="AF5" s="542"/>
    </row>
    <row r="6" spans="1:47">
      <c r="A6" s="540"/>
      <c r="B6" s="541"/>
      <c r="C6" s="541"/>
      <c r="D6" s="541"/>
      <c r="E6" s="541"/>
      <c r="F6" s="541"/>
      <c r="G6" s="541"/>
      <c r="H6" s="541"/>
      <c r="I6" s="541"/>
      <c r="J6" s="541"/>
      <c r="K6" s="541"/>
      <c r="L6" s="541"/>
      <c r="M6" s="541"/>
      <c r="N6" s="541"/>
      <c r="O6" s="541"/>
      <c r="P6" s="541"/>
      <c r="Q6" s="541"/>
      <c r="R6" s="541"/>
      <c r="S6" s="541"/>
      <c r="T6" s="541"/>
      <c r="U6" s="541"/>
      <c r="V6" s="541"/>
      <c r="W6" s="541"/>
      <c r="X6" s="541"/>
      <c r="Y6" s="541"/>
      <c r="Z6" s="541"/>
      <c r="AA6" s="541"/>
      <c r="AB6" s="541"/>
      <c r="AC6" s="541"/>
      <c r="AD6" s="541"/>
      <c r="AE6" s="541"/>
      <c r="AF6" s="542"/>
      <c r="AJ6" s="524" t="s">
        <v>294</v>
      </c>
      <c r="AK6" s="525"/>
      <c r="AL6" s="525"/>
      <c r="AM6" s="525"/>
      <c r="AN6" s="525"/>
      <c r="AO6" s="525"/>
      <c r="AP6" s="525"/>
      <c r="AQ6" s="525"/>
      <c r="AR6" s="525"/>
      <c r="AS6" s="525"/>
      <c r="AT6" s="525"/>
      <c r="AU6" s="526"/>
    </row>
    <row r="7" spans="1:47">
      <c r="A7" s="540"/>
      <c r="B7" s="541"/>
      <c r="C7" s="541"/>
      <c r="D7" s="541"/>
      <c r="E7" s="541"/>
      <c r="F7" s="541"/>
      <c r="G7" s="541"/>
      <c r="H7" s="541"/>
      <c r="I7" s="541"/>
      <c r="J7" s="541"/>
      <c r="K7" s="541"/>
      <c r="L7" s="541"/>
      <c r="M7" s="541"/>
      <c r="N7" s="541"/>
      <c r="O7" s="541"/>
      <c r="P7" s="541"/>
      <c r="Q7" s="541"/>
      <c r="R7" s="541"/>
      <c r="S7" s="541"/>
      <c r="T7" s="541"/>
      <c r="U7" s="541"/>
      <c r="V7" s="541"/>
      <c r="W7" s="541"/>
      <c r="X7" s="541"/>
      <c r="Y7" s="541"/>
      <c r="Z7" s="541"/>
      <c r="AA7" s="541"/>
      <c r="AB7" s="541"/>
      <c r="AC7" s="541"/>
      <c r="AD7" s="541"/>
      <c r="AE7" s="541"/>
      <c r="AF7" s="542"/>
      <c r="AJ7" s="527"/>
      <c r="AK7" s="528"/>
      <c r="AL7" s="528"/>
      <c r="AM7" s="528"/>
      <c r="AN7" s="528"/>
      <c r="AO7" s="528"/>
      <c r="AP7" s="528"/>
      <c r="AQ7" s="528"/>
      <c r="AR7" s="528"/>
      <c r="AS7" s="528"/>
      <c r="AT7" s="528"/>
      <c r="AU7" s="529"/>
    </row>
    <row r="8" spans="1:47">
      <c r="A8" s="540"/>
      <c r="B8" s="541"/>
      <c r="C8" s="541"/>
      <c r="D8" s="541"/>
      <c r="E8" s="541"/>
      <c r="F8" s="541"/>
      <c r="G8" s="541"/>
      <c r="H8" s="541"/>
      <c r="I8" s="541"/>
      <c r="J8" s="541"/>
      <c r="K8" s="541"/>
      <c r="L8" s="541"/>
      <c r="M8" s="541"/>
      <c r="N8" s="541"/>
      <c r="O8" s="541"/>
      <c r="P8" s="541"/>
      <c r="Q8" s="541"/>
      <c r="R8" s="541"/>
      <c r="S8" s="541"/>
      <c r="T8" s="541"/>
      <c r="U8" s="541"/>
      <c r="V8" s="541"/>
      <c r="W8" s="541"/>
      <c r="X8" s="541"/>
      <c r="Y8" s="541"/>
      <c r="Z8" s="541"/>
      <c r="AA8" s="541"/>
      <c r="AB8" s="541"/>
      <c r="AC8" s="541"/>
      <c r="AD8" s="541"/>
      <c r="AE8" s="541"/>
      <c r="AF8" s="542"/>
      <c r="AJ8" s="527"/>
      <c r="AK8" s="528"/>
      <c r="AL8" s="528"/>
      <c r="AM8" s="528"/>
      <c r="AN8" s="528"/>
      <c r="AO8" s="528"/>
      <c r="AP8" s="528"/>
      <c r="AQ8" s="528"/>
      <c r="AR8" s="528"/>
      <c r="AS8" s="528"/>
      <c r="AT8" s="528"/>
      <c r="AU8" s="529"/>
    </row>
    <row r="9" spans="1:47">
      <c r="A9" s="543"/>
      <c r="B9" s="544"/>
      <c r="C9" s="544"/>
      <c r="D9" s="544"/>
      <c r="E9" s="544"/>
      <c r="F9" s="544"/>
      <c r="G9" s="544"/>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5"/>
      <c r="AJ9" s="527"/>
      <c r="AK9" s="528"/>
      <c r="AL9" s="528"/>
      <c r="AM9" s="528"/>
      <c r="AN9" s="528"/>
      <c r="AO9" s="528"/>
      <c r="AP9" s="528"/>
      <c r="AQ9" s="528"/>
      <c r="AR9" s="528"/>
      <c r="AS9" s="528"/>
      <c r="AT9" s="528"/>
      <c r="AU9" s="529"/>
    </row>
    <row r="10" spans="1:47" ht="13.5" customHeight="1">
      <c r="A10" s="263" t="s">
        <v>319</v>
      </c>
      <c r="B10" s="264"/>
      <c r="C10" s="264"/>
      <c r="D10" s="264"/>
      <c r="E10" s="264"/>
      <c r="F10" s="264"/>
      <c r="G10" s="264"/>
      <c r="H10" s="264"/>
      <c r="I10" s="264"/>
      <c r="J10" s="264"/>
      <c r="K10" s="264"/>
      <c r="L10" s="264"/>
      <c r="M10" s="264"/>
      <c r="N10" s="264"/>
      <c r="O10" s="264"/>
      <c r="P10" s="264"/>
      <c r="Q10" s="264"/>
      <c r="R10" s="264"/>
      <c r="S10" s="264"/>
      <c r="T10" s="264"/>
      <c r="U10" s="264"/>
      <c r="V10" s="401"/>
      <c r="W10" s="251" t="s">
        <v>78</v>
      </c>
      <c r="X10" s="252"/>
      <c r="Y10" s="253"/>
      <c r="Z10" s="257" t="s">
        <v>333</v>
      </c>
      <c r="AA10" s="258"/>
      <c r="AB10" s="258"/>
      <c r="AC10" s="258"/>
      <c r="AD10" s="258"/>
      <c r="AE10" s="258"/>
      <c r="AF10" s="259"/>
      <c r="AJ10" s="527"/>
      <c r="AK10" s="528"/>
      <c r="AL10" s="528"/>
      <c r="AM10" s="528"/>
      <c r="AN10" s="528"/>
      <c r="AO10" s="528"/>
      <c r="AP10" s="528"/>
      <c r="AQ10" s="528"/>
      <c r="AR10" s="528"/>
      <c r="AS10" s="528"/>
      <c r="AT10" s="528"/>
      <c r="AU10" s="529"/>
    </row>
    <row r="11" spans="1:47" ht="13.5" customHeight="1">
      <c r="A11" s="265"/>
      <c r="B11" s="266"/>
      <c r="C11" s="266"/>
      <c r="D11" s="266"/>
      <c r="E11" s="266"/>
      <c r="F11" s="266"/>
      <c r="G11" s="266"/>
      <c r="H11" s="266"/>
      <c r="I11" s="266"/>
      <c r="J11" s="266"/>
      <c r="K11" s="266"/>
      <c r="L11" s="266"/>
      <c r="M11" s="266"/>
      <c r="N11" s="266"/>
      <c r="O11" s="266"/>
      <c r="P11" s="266"/>
      <c r="Q11" s="266"/>
      <c r="R11" s="266"/>
      <c r="S11" s="266"/>
      <c r="T11" s="266"/>
      <c r="U11" s="266"/>
      <c r="V11" s="402"/>
      <c r="W11" s="254"/>
      <c r="X11" s="255"/>
      <c r="Y11" s="256"/>
      <c r="Z11" s="260"/>
      <c r="AA11" s="261"/>
      <c r="AB11" s="261"/>
      <c r="AC11" s="261"/>
      <c r="AD11" s="261"/>
      <c r="AE11" s="261"/>
      <c r="AF11" s="262"/>
      <c r="AJ11" s="527"/>
      <c r="AK11" s="528"/>
      <c r="AL11" s="528"/>
      <c r="AM11" s="528"/>
      <c r="AN11" s="528"/>
      <c r="AO11" s="528"/>
      <c r="AP11" s="528"/>
      <c r="AQ11" s="528"/>
      <c r="AR11" s="528"/>
      <c r="AS11" s="528"/>
      <c r="AT11" s="528"/>
      <c r="AU11" s="529"/>
    </row>
    <row r="12" spans="1:47">
      <c r="A12" s="267" t="s">
        <v>15</v>
      </c>
      <c r="B12" s="267"/>
      <c r="C12" s="267"/>
      <c r="D12" s="267"/>
      <c r="E12" s="267"/>
      <c r="F12" s="267"/>
      <c r="G12" s="267"/>
      <c r="H12" s="267"/>
      <c r="I12" s="288" t="str">
        <f>設計書!I12</f>
        <v>雲南市民バス（２９人乗り４WD）更新事業</v>
      </c>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90"/>
      <c r="AJ12" s="527"/>
      <c r="AK12" s="528"/>
      <c r="AL12" s="528"/>
      <c r="AM12" s="528"/>
      <c r="AN12" s="528"/>
      <c r="AO12" s="528"/>
      <c r="AP12" s="528"/>
      <c r="AQ12" s="528"/>
      <c r="AR12" s="528"/>
      <c r="AS12" s="528"/>
      <c r="AT12" s="528"/>
      <c r="AU12" s="529"/>
    </row>
    <row r="13" spans="1:47">
      <c r="A13" s="267" t="s">
        <v>129</v>
      </c>
      <c r="B13" s="267"/>
      <c r="C13" s="267"/>
      <c r="D13" s="267"/>
      <c r="E13" s="267"/>
      <c r="F13" s="267"/>
      <c r="G13" s="267"/>
      <c r="H13" s="267"/>
      <c r="I13" s="288" t="str">
        <f>設計書!I13</f>
        <v>雲南市木次町里方</v>
      </c>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90"/>
      <c r="AJ13" s="530"/>
      <c r="AK13" s="531"/>
      <c r="AL13" s="531"/>
      <c r="AM13" s="531"/>
      <c r="AN13" s="531"/>
      <c r="AO13" s="531"/>
      <c r="AP13" s="531"/>
      <c r="AQ13" s="531"/>
      <c r="AR13" s="531"/>
      <c r="AS13" s="531"/>
      <c r="AT13" s="531"/>
      <c r="AU13" s="532"/>
    </row>
    <row r="14" spans="1:47" ht="13.5" customHeight="1">
      <c r="A14" s="263" t="s">
        <v>340</v>
      </c>
      <c r="B14" s="264"/>
      <c r="C14" s="264"/>
      <c r="D14" s="264"/>
      <c r="E14" s="264"/>
      <c r="F14" s="264"/>
      <c r="G14" s="264"/>
      <c r="H14" s="264"/>
      <c r="I14" s="264"/>
      <c r="J14" s="264"/>
      <c r="K14" s="264"/>
      <c r="L14" s="264"/>
      <c r="M14" s="264"/>
      <c r="N14" s="264"/>
      <c r="O14" s="264"/>
      <c r="P14" s="264"/>
      <c r="Q14" s="264"/>
      <c r="R14" s="264"/>
      <c r="S14" s="264"/>
      <c r="T14" s="264"/>
      <c r="U14" s="264"/>
      <c r="V14" s="401"/>
      <c r="W14" s="251"/>
      <c r="X14" s="252"/>
      <c r="Y14" s="253"/>
      <c r="Z14" s="257"/>
      <c r="AA14" s="258"/>
      <c r="AB14" s="258"/>
      <c r="AC14" s="258"/>
      <c r="AD14" s="258"/>
      <c r="AE14" s="258"/>
      <c r="AF14" s="259"/>
      <c r="AJ14" s="63"/>
      <c r="AK14" s="63"/>
      <c r="AL14" s="63"/>
      <c r="AM14" s="63"/>
      <c r="AN14" s="63"/>
      <c r="AO14" s="63"/>
      <c r="AP14" s="63"/>
      <c r="AQ14" s="63"/>
      <c r="AR14" s="63"/>
      <c r="AS14" s="63"/>
      <c r="AT14" s="63"/>
      <c r="AU14" s="63"/>
    </row>
    <row r="15" spans="1:47" ht="13.5" customHeight="1">
      <c r="A15" s="265"/>
      <c r="B15" s="266"/>
      <c r="C15" s="266"/>
      <c r="D15" s="266"/>
      <c r="E15" s="266"/>
      <c r="F15" s="266"/>
      <c r="G15" s="266"/>
      <c r="H15" s="266"/>
      <c r="I15" s="266"/>
      <c r="J15" s="266"/>
      <c r="K15" s="266"/>
      <c r="L15" s="266"/>
      <c r="M15" s="266"/>
      <c r="N15" s="266"/>
      <c r="O15" s="266"/>
      <c r="P15" s="266"/>
      <c r="Q15" s="266"/>
      <c r="R15" s="266"/>
      <c r="S15" s="266"/>
      <c r="T15" s="266"/>
      <c r="U15" s="266"/>
      <c r="V15" s="402"/>
      <c r="W15" s="254"/>
      <c r="X15" s="255"/>
      <c r="Y15" s="256"/>
      <c r="Z15" s="260"/>
      <c r="AA15" s="261"/>
      <c r="AB15" s="261"/>
      <c r="AC15" s="261"/>
      <c r="AD15" s="261"/>
      <c r="AE15" s="261"/>
      <c r="AF15" s="262"/>
      <c r="AJ15" s="63"/>
      <c r="AK15" s="63"/>
      <c r="AL15" s="63"/>
      <c r="AM15" s="63"/>
      <c r="AN15" s="63"/>
      <c r="AO15" s="63"/>
      <c r="AP15" s="63"/>
      <c r="AQ15" s="63"/>
      <c r="AR15" s="63"/>
      <c r="AS15" s="63"/>
      <c r="AT15" s="63"/>
      <c r="AU15" s="63"/>
    </row>
    <row r="16" spans="1:47">
      <c r="A16" s="287" t="s">
        <v>145</v>
      </c>
      <c r="B16" s="287"/>
      <c r="C16" s="287" t="s">
        <v>146</v>
      </c>
      <c r="D16" s="287"/>
      <c r="E16" s="287"/>
      <c r="F16" s="287"/>
      <c r="G16" s="287"/>
      <c r="H16" s="287"/>
      <c r="I16" s="287" t="s">
        <v>147</v>
      </c>
      <c r="J16" s="287"/>
      <c r="K16" s="287"/>
      <c r="L16" s="287"/>
      <c r="M16" s="287"/>
      <c r="N16" s="287"/>
      <c r="O16" s="287" t="s">
        <v>148</v>
      </c>
      <c r="P16" s="287"/>
      <c r="Q16" s="287"/>
      <c r="R16" s="287" t="s">
        <v>285</v>
      </c>
      <c r="S16" s="287"/>
      <c r="T16" s="287"/>
      <c r="U16" s="287" t="s">
        <v>149</v>
      </c>
      <c r="V16" s="287"/>
      <c r="W16" s="287"/>
      <c r="X16" s="287" t="s">
        <v>150</v>
      </c>
      <c r="Y16" s="287"/>
      <c r="Z16" s="287"/>
      <c r="AA16" s="287"/>
      <c r="AB16" s="287"/>
      <c r="AC16" s="287" t="s">
        <v>5</v>
      </c>
      <c r="AD16" s="287"/>
      <c r="AE16" s="287"/>
      <c r="AF16" s="287"/>
    </row>
    <row r="17" spans="1:32">
      <c r="A17" s="287"/>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row>
    <row r="18" spans="1:32" ht="13.5" customHeight="1">
      <c r="A18" s="295">
        <f>設計書!A18</f>
        <v>1</v>
      </c>
      <c r="B18" s="295"/>
      <c r="C18" s="533">
        <f>設計書!C18</f>
        <v>0</v>
      </c>
      <c r="D18" s="533"/>
      <c r="E18" s="533"/>
      <c r="F18" s="533"/>
      <c r="G18" s="533"/>
      <c r="H18" s="533"/>
      <c r="I18" s="533">
        <f>設計書!I18</f>
        <v>0</v>
      </c>
      <c r="J18" s="533"/>
      <c r="K18" s="533"/>
      <c r="L18" s="533"/>
      <c r="M18" s="533"/>
      <c r="N18" s="533"/>
      <c r="O18" s="505">
        <f>設計書!O18</f>
        <v>0</v>
      </c>
      <c r="P18" s="505"/>
      <c r="Q18" s="505"/>
      <c r="R18" s="534">
        <f>設計書!R18</f>
        <v>0</v>
      </c>
      <c r="S18" s="534"/>
      <c r="T18" s="534"/>
      <c r="U18" s="535"/>
      <c r="V18" s="535"/>
      <c r="W18" s="535"/>
      <c r="X18" s="535"/>
      <c r="Y18" s="535"/>
      <c r="Z18" s="535"/>
      <c r="AA18" s="535"/>
      <c r="AB18" s="535"/>
      <c r="AC18" s="336">
        <f>設計書!AC18</f>
        <v>0</v>
      </c>
      <c r="AD18" s="337"/>
      <c r="AE18" s="337"/>
      <c r="AF18" s="338"/>
    </row>
    <row r="19" spans="1:32" ht="13.5" customHeight="1">
      <c r="A19" s="295"/>
      <c r="B19" s="295"/>
      <c r="C19" s="533"/>
      <c r="D19" s="533"/>
      <c r="E19" s="533"/>
      <c r="F19" s="533"/>
      <c r="G19" s="533"/>
      <c r="H19" s="533"/>
      <c r="I19" s="533"/>
      <c r="J19" s="533"/>
      <c r="K19" s="533"/>
      <c r="L19" s="533"/>
      <c r="M19" s="533"/>
      <c r="N19" s="533"/>
      <c r="O19" s="505"/>
      <c r="P19" s="505"/>
      <c r="Q19" s="505"/>
      <c r="R19" s="534"/>
      <c r="S19" s="534"/>
      <c r="T19" s="534"/>
      <c r="U19" s="535"/>
      <c r="V19" s="535"/>
      <c r="W19" s="535"/>
      <c r="X19" s="535"/>
      <c r="Y19" s="535"/>
      <c r="Z19" s="535"/>
      <c r="AA19" s="535"/>
      <c r="AB19" s="535"/>
      <c r="AC19" s="342"/>
      <c r="AD19" s="343"/>
      <c r="AE19" s="343"/>
      <c r="AF19" s="344"/>
    </row>
    <row r="20" spans="1:32" ht="13.5" customHeight="1">
      <c r="A20" s="295">
        <f>設計書!A20</f>
        <v>2</v>
      </c>
      <c r="B20" s="295"/>
      <c r="C20" s="533">
        <f>設計書!C20</f>
        <v>0</v>
      </c>
      <c r="D20" s="533"/>
      <c r="E20" s="533"/>
      <c r="F20" s="533"/>
      <c r="G20" s="533"/>
      <c r="H20" s="533"/>
      <c r="I20" s="533">
        <f>設計書!I20</f>
        <v>0</v>
      </c>
      <c r="J20" s="533"/>
      <c r="K20" s="533"/>
      <c r="L20" s="533"/>
      <c r="M20" s="533"/>
      <c r="N20" s="533"/>
      <c r="O20" s="505">
        <f>設計書!O20</f>
        <v>0</v>
      </c>
      <c r="P20" s="505"/>
      <c r="Q20" s="505"/>
      <c r="R20" s="534">
        <f>設計書!R20</f>
        <v>0</v>
      </c>
      <c r="S20" s="534"/>
      <c r="T20" s="534"/>
      <c r="U20" s="535"/>
      <c r="V20" s="535"/>
      <c r="W20" s="535"/>
      <c r="X20" s="535"/>
      <c r="Y20" s="535"/>
      <c r="Z20" s="535"/>
      <c r="AA20" s="535"/>
      <c r="AB20" s="535"/>
      <c r="AC20" s="336">
        <f>設計書!AC20</f>
        <v>0</v>
      </c>
      <c r="AD20" s="337"/>
      <c r="AE20" s="337"/>
      <c r="AF20" s="338"/>
    </row>
    <row r="21" spans="1:32">
      <c r="A21" s="295"/>
      <c r="B21" s="295"/>
      <c r="C21" s="533"/>
      <c r="D21" s="533"/>
      <c r="E21" s="533"/>
      <c r="F21" s="533"/>
      <c r="G21" s="533"/>
      <c r="H21" s="533"/>
      <c r="I21" s="533"/>
      <c r="J21" s="533"/>
      <c r="K21" s="533"/>
      <c r="L21" s="533"/>
      <c r="M21" s="533"/>
      <c r="N21" s="533"/>
      <c r="O21" s="505"/>
      <c r="P21" s="505"/>
      <c r="Q21" s="505"/>
      <c r="R21" s="534"/>
      <c r="S21" s="534"/>
      <c r="T21" s="534"/>
      <c r="U21" s="535"/>
      <c r="V21" s="535"/>
      <c r="W21" s="535"/>
      <c r="X21" s="535"/>
      <c r="Y21" s="535"/>
      <c r="Z21" s="535"/>
      <c r="AA21" s="535"/>
      <c r="AB21" s="535"/>
      <c r="AC21" s="342"/>
      <c r="AD21" s="343"/>
      <c r="AE21" s="343"/>
      <c r="AF21" s="344"/>
    </row>
    <row r="22" spans="1:32" ht="13.5" customHeight="1">
      <c r="A22" s="295">
        <f>設計書!A22</f>
        <v>3</v>
      </c>
      <c r="B22" s="295"/>
      <c r="C22" s="533">
        <f>設計書!C22</f>
        <v>0</v>
      </c>
      <c r="D22" s="533"/>
      <c r="E22" s="533"/>
      <c r="F22" s="533"/>
      <c r="G22" s="533"/>
      <c r="H22" s="533"/>
      <c r="I22" s="533">
        <f>設計書!I22</f>
        <v>0</v>
      </c>
      <c r="J22" s="533"/>
      <c r="K22" s="533"/>
      <c r="L22" s="533"/>
      <c r="M22" s="533"/>
      <c r="N22" s="533"/>
      <c r="O22" s="505">
        <f>設計書!O22</f>
        <v>0</v>
      </c>
      <c r="P22" s="505"/>
      <c r="Q22" s="505"/>
      <c r="R22" s="534">
        <f>設計書!R22</f>
        <v>0</v>
      </c>
      <c r="S22" s="534"/>
      <c r="T22" s="534"/>
      <c r="U22" s="535"/>
      <c r="V22" s="535"/>
      <c r="W22" s="535"/>
      <c r="X22" s="535"/>
      <c r="Y22" s="535"/>
      <c r="Z22" s="535"/>
      <c r="AA22" s="535"/>
      <c r="AB22" s="535"/>
      <c r="AC22" s="336">
        <f>設計書!AC22</f>
        <v>0</v>
      </c>
      <c r="AD22" s="337"/>
      <c r="AE22" s="337"/>
      <c r="AF22" s="338"/>
    </row>
    <row r="23" spans="1:32">
      <c r="A23" s="295"/>
      <c r="B23" s="295"/>
      <c r="C23" s="533"/>
      <c r="D23" s="533"/>
      <c r="E23" s="533"/>
      <c r="F23" s="533"/>
      <c r="G23" s="533"/>
      <c r="H23" s="533"/>
      <c r="I23" s="533"/>
      <c r="J23" s="533"/>
      <c r="K23" s="533"/>
      <c r="L23" s="533"/>
      <c r="M23" s="533"/>
      <c r="N23" s="533"/>
      <c r="O23" s="505"/>
      <c r="P23" s="505"/>
      <c r="Q23" s="505"/>
      <c r="R23" s="534"/>
      <c r="S23" s="534"/>
      <c r="T23" s="534"/>
      <c r="U23" s="535"/>
      <c r="V23" s="535"/>
      <c r="W23" s="535"/>
      <c r="X23" s="535"/>
      <c r="Y23" s="535"/>
      <c r="Z23" s="535"/>
      <c r="AA23" s="535"/>
      <c r="AB23" s="535"/>
      <c r="AC23" s="342"/>
      <c r="AD23" s="343"/>
      <c r="AE23" s="343"/>
      <c r="AF23" s="344"/>
    </row>
    <row r="24" spans="1:32">
      <c r="A24" s="295">
        <f>設計書!A24</f>
        <v>4</v>
      </c>
      <c r="B24" s="295"/>
      <c r="C24" s="533">
        <f>設計書!C24</f>
        <v>0</v>
      </c>
      <c r="D24" s="533"/>
      <c r="E24" s="533"/>
      <c r="F24" s="533"/>
      <c r="G24" s="533"/>
      <c r="H24" s="533"/>
      <c r="I24" s="533">
        <f>設計書!I24</f>
        <v>0</v>
      </c>
      <c r="J24" s="533"/>
      <c r="K24" s="533"/>
      <c r="L24" s="533"/>
      <c r="M24" s="533"/>
      <c r="N24" s="533"/>
      <c r="O24" s="505">
        <f>設計書!O24</f>
        <v>0</v>
      </c>
      <c r="P24" s="505"/>
      <c r="Q24" s="505"/>
      <c r="R24" s="534">
        <f>設計書!R24</f>
        <v>0</v>
      </c>
      <c r="S24" s="534"/>
      <c r="T24" s="534"/>
      <c r="U24" s="535"/>
      <c r="V24" s="535"/>
      <c r="W24" s="535"/>
      <c r="X24" s="535"/>
      <c r="Y24" s="535"/>
      <c r="Z24" s="535"/>
      <c r="AA24" s="535"/>
      <c r="AB24" s="535"/>
      <c r="AC24" s="336">
        <f>設計書!AC24</f>
        <v>0</v>
      </c>
      <c r="AD24" s="337"/>
      <c r="AE24" s="337"/>
      <c r="AF24" s="338"/>
    </row>
    <row r="25" spans="1:32">
      <c r="A25" s="295"/>
      <c r="B25" s="295"/>
      <c r="C25" s="533"/>
      <c r="D25" s="533"/>
      <c r="E25" s="533"/>
      <c r="F25" s="533"/>
      <c r="G25" s="533"/>
      <c r="H25" s="533"/>
      <c r="I25" s="533"/>
      <c r="J25" s="533"/>
      <c r="K25" s="533"/>
      <c r="L25" s="533"/>
      <c r="M25" s="533"/>
      <c r="N25" s="533"/>
      <c r="O25" s="505"/>
      <c r="P25" s="505"/>
      <c r="Q25" s="505"/>
      <c r="R25" s="534"/>
      <c r="S25" s="534"/>
      <c r="T25" s="534"/>
      <c r="U25" s="535"/>
      <c r="V25" s="535"/>
      <c r="W25" s="535"/>
      <c r="X25" s="535"/>
      <c r="Y25" s="535"/>
      <c r="Z25" s="535"/>
      <c r="AA25" s="535"/>
      <c r="AB25" s="535"/>
      <c r="AC25" s="342"/>
      <c r="AD25" s="343"/>
      <c r="AE25" s="343"/>
      <c r="AF25" s="344"/>
    </row>
    <row r="26" spans="1:32">
      <c r="A26" s="295">
        <f>設計書!A26</f>
        <v>5</v>
      </c>
      <c r="B26" s="295"/>
      <c r="C26" s="533">
        <f>設計書!C26</f>
        <v>0</v>
      </c>
      <c r="D26" s="533"/>
      <c r="E26" s="533"/>
      <c r="F26" s="533"/>
      <c r="G26" s="533"/>
      <c r="H26" s="533"/>
      <c r="I26" s="533">
        <f>設計書!I26</f>
        <v>0</v>
      </c>
      <c r="J26" s="533"/>
      <c r="K26" s="533"/>
      <c r="L26" s="533"/>
      <c r="M26" s="533"/>
      <c r="N26" s="533"/>
      <c r="O26" s="505">
        <f>設計書!O26</f>
        <v>0</v>
      </c>
      <c r="P26" s="505"/>
      <c r="Q26" s="505"/>
      <c r="R26" s="534">
        <f>設計書!R26</f>
        <v>0</v>
      </c>
      <c r="S26" s="534"/>
      <c r="T26" s="534"/>
      <c r="U26" s="535"/>
      <c r="V26" s="535"/>
      <c r="W26" s="535"/>
      <c r="X26" s="535"/>
      <c r="Y26" s="535"/>
      <c r="Z26" s="535"/>
      <c r="AA26" s="535"/>
      <c r="AB26" s="535"/>
      <c r="AC26" s="336">
        <f>設計書!AC26</f>
        <v>0</v>
      </c>
      <c r="AD26" s="337"/>
      <c r="AE26" s="337"/>
      <c r="AF26" s="338"/>
    </row>
    <row r="27" spans="1:32">
      <c r="A27" s="295"/>
      <c r="B27" s="295"/>
      <c r="C27" s="533"/>
      <c r="D27" s="533"/>
      <c r="E27" s="533"/>
      <c r="F27" s="533"/>
      <c r="G27" s="533"/>
      <c r="H27" s="533"/>
      <c r="I27" s="533"/>
      <c r="J27" s="533"/>
      <c r="K27" s="533"/>
      <c r="L27" s="533"/>
      <c r="M27" s="533"/>
      <c r="N27" s="533"/>
      <c r="O27" s="505"/>
      <c r="P27" s="505"/>
      <c r="Q27" s="505"/>
      <c r="R27" s="534"/>
      <c r="S27" s="534"/>
      <c r="T27" s="534"/>
      <c r="U27" s="535"/>
      <c r="V27" s="535"/>
      <c r="W27" s="535"/>
      <c r="X27" s="535"/>
      <c r="Y27" s="535"/>
      <c r="Z27" s="535"/>
      <c r="AA27" s="535"/>
      <c r="AB27" s="535"/>
      <c r="AC27" s="342"/>
      <c r="AD27" s="343"/>
      <c r="AE27" s="343"/>
      <c r="AF27" s="344"/>
    </row>
    <row r="28" spans="1:32">
      <c r="A28" s="295">
        <f>設計書!A28</f>
        <v>6</v>
      </c>
      <c r="B28" s="295"/>
      <c r="C28" s="533">
        <f>設計書!C28</f>
        <v>0</v>
      </c>
      <c r="D28" s="533"/>
      <c r="E28" s="533"/>
      <c r="F28" s="533"/>
      <c r="G28" s="533"/>
      <c r="H28" s="533"/>
      <c r="I28" s="533">
        <f>設計書!I28</f>
        <v>0</v>
      </c>
      <c r="J28" s="533"/>
      <c r="K28" s="533"/>
      <c r="L28" s="533"/>
      <c r="M28" s="533"/>
      <c r="N28" s="533"/>
      <c r="O28" s="505">
        <f>設計書!O28</f>
        <v>0</v>
      </c>
      <c r="P28" s="505"/>
      <c r="Q28" s="505"/>
      <c r="R28" s="534">
        <f>設計書!R28</f>
        <v>0</v>
      </c>
      <c r="S28" s="534"/>
      <c r="T28" s="534"/>
      <c r="U28" s="535"/>
      <c r="V28" s="535"/>
      <c r="W28" s="535"/>
      <c r="X28" s="535"/>
      <c r="Y28" s="535"/>
      <c r="Z28" s="535"/>
      <c r="AA28" s="535"/>
      <c r="AB28" s="535"/>
      <c r="AC28" s="336">
        <f>設計書!AC28</f>
        <v>0</v>
      </c>
      <c r="AD28" s="337"/>
      <c r="AE28" s="337"/>
      <c r="AF28" s="338"/>
    </row>
    <row r="29" spans="1:32">
      <c r="A29" s="295"/>
      <c r="B29" s="295"/>
      <c r="C29" s="533"/>
      <c r="D29" s="533"/>
      <c r="E29" s="533"/>
      <c r="F29" s="533"/>
      <c r="G29" s="533"/>
      <c r="H29" s="533"/>
      <c r="I29" s="533"/>
      <c r="J29" s="533"/>
      <c r="K29" s="533"/>
      <c r="L29" s="533"/>
      <c r="M29" s="533"/>
      <c r="N29" s="533"/>
      <c r="O29" s="505"/>
      <c r="P29" s="505"/>
      <c r="Q29" s="505"/>
      <c r="R29" s="534"/>
      <c r="S29" s="534"/>
      <c r="T29" s="534"/>
      <c r="U29" s="535"/>
      <c r="V29" s="535"/>
      <c r="W29" s="535"/>
      <c r="X29" s="535"/>
      <c r="Y29" s="535"/>
      <c r="Z29" s="535"/>
      <c r="AA29" s="535"/>
      <c r="AB29" s="535"/>
      <c r="AC29" s="342"/>
      <c r="AD29" s="343"/>
      <c r="AE29" s="343"/>
      <c r="AF29" s="344"/>
    </row>
    <row r="30" spans="1:32">
      <c r="A30" s="295">
        <f>設計書!A30</f>
        <v>7</v>
      </c>
      <c r="B30" s="295"/>
      <c r="C30" s="533">
        <f>設計書!C30</f>
        <v>0</v>
      </c>
      <c r="D30" s="533"/>
      <c r="E30" s="533"/>
      <c r="F30" s="533"/>
      <c r="G30" s="533"/>
      <c r="H30" s="533"/>
      <c r="I30" s="533">
        <f>設計書!I30</f>
        <v>0</v>
      </c>
      <c r="J30" s="533"/>
      <c r="K30" s="533"/>
      <c r="L30" s="533"/>
      <c r="M30" s="533"/>
      <c r="N30" s="533"/>
      <c r="O30" s="505">
        <f>設計書!O30</f>
        <v>0</v>
      </c>
      <c r="P30" s="505"/>
      <c r="Q30" s="505"/>
      <c r="R30" s="534">
        <f>設計書!R30</f>
        <v>0</v>
      </c>
      <c r="S30" s="534"/>
      <c r="T30" s="534"/>
      <c r="U30" s="535"/>
      <c r="V30" s="535"/>
      <c r="W30" s="535"/>
      <c r="X30" s="535"/>
      <c r="Y30" s="535"/>
      <c r="Z30" s="535"/>
      <c r="AA30" s="535"/>
      <c r="AB30" s="535"/>
      <c r="AC30" s="336">
        <f>設計書!AC30</f>
        <v>0</v>
      </c>
      <c r="AD30" s="337"/>
      <c r="AE30" s="337"/>
      <c r="AF30" s="338"/>
    </row>
    <row r="31" spans="1:32">
      <c r="A31" s="295"/>
      <c r="B31" s="295"/>
      <c r="C31" s="533"/>
      <c r="D31" s="533"/>
      <c r="E31" s="533"/>
      <c r="F31" s="533"/>
      <c r="G31" s="533"/>
      <c r="H31" s="533"/>
      <c r="I31" s="533"/>
      <c r="J31" s="533"/>
      <c r="K31" s="533"/>
      <c r="L31" s="533"/>
      <c r="M31" s="533"/>
      <c r="N31" s="533"/>
      <c r="O31" s="505"/>
      <c r="P31" s="505"/>
      <c r="Q31" s="505"/>
      <c r="R31" s="534"/>
      <c r="S31" s="534"/>
      <c r="T31" s="534"/>
      <c r="U31" s="535"/>
      <c r="V31" s="535"/>
      <c r="W31" s="535"/>
      <c r="X31" s="535"/>
      <c r="Y31" s="535"/>
      <c r="Z31" s="535"/>
      <c r="AA31" s="535"/>
      <c r="AB31" s="535"/>
      <c r="AC31" s="342"/>
      <c r="AD31" s="343"/>
      <c r="AE31" s="343"/>
      <c r="AF31" s="344"/>
    </row>
    <row r="32" spans="1:32">
      <c r="A32" s="295">
        <f>設計書!A32</f>
        <v>8</v>
      </c>
      <c r="B32" s="295"/>
      <c r="C32" s="533">
        <f>設計書!C32</f>
        <v>0</v>
      </c>
      <c r="D32" s="533"/>
      <c r="E32" s="533"/>
      <c r="F32" s="533"/>
      <c r="G32" s="533"/>
      <c r="H32" s="533"/>
      <c r="I32" s="533">
        <f>設計書!I32</f>
        <v>0</v>
      </c>
      <c r="J32" s="533"/>
      <c r="K32" s="533"/>
      <c r="L32" s="533"/>
      <c r="M32" s="533"/>
      <c r="N32" s="533"/>
      <c r="O32" s="505">
        <f>設計書!O32</f>
        <v>0</v>
      </c>
      <c r="P32" s="505"/>
      <c r="Q32" s="505"/>
      <c r="R32" s="534">
        <f>設計書!R32</f>
        <v>0</v>
      </c>
      <c r="S32" s="534"/>
      <c r="T32" s="534"/>
      <c r="U32" s="535"/>
      <c r="V32" s="535"/>
      <c r="W32" s="535"/>
      <c r="X32" s="535"/>
      <c r="Y32" s="535"/>
      <c r="Z32" s="535"/>
      <c r="AA32" s="535"/>
      <c r="AB32" s="535"/>
      <c r="AC32" s="336">
        <f>設計書!AC32</f>
        <v>0</v>
      </c>
      <c r="AD32" s="337"/>
      <c r="AE32" s="337"/>
      <c r="AF32" s="338"/>
    </row>
    <row r="33" spans="1:32">
      <c r="A33" s="295"/>
      <c r="B33" s="295"/>
      <c r="C33" s="533"/>
      <c r="D33" s="533"/>
      <c r="E33" s="533"/>
      <c r="F33" s="533"/>
      <c r="G33" s="533"/>
      <c r="H33" s="533"/>
      <c r="I33" s="533"/>
      <c r="J33" s="533"/>
      <c r="K33" s="533"/>
      <c r="L33" s="533"/>
      <c r="M33" s="533"/>
      <c r="N33" s="533"/>
      <c r="O33" s="505"/>
      <c r="P33" s="505"/>
      <c r="Q33" s="505"/>
      <c r="R33" s="534"/>
      <c r="S33" s="534"/>
      <c r="T33" s="534"/>
      <c r="U33" s="535"/>
      <c r="V33" s="535"/>
      <c r="W33" s="535"/>
      <c r="X33" s="535"/>
      <c r="Y33" s="535"/>
      <c r="Z33" s="535"/>
      <c r="AA33" s="535"/>
      <c r="AB33" s="535"/>
      <c r="AC33" s="342"/>
      <c r="AD33" s="343"/>
      <c r="AE33" s="343"/>
      <c r="AF33" s="344"/>
    </row>
    <row r="34" spans="1:32">
      <c r="A34" s="295">
        <f>設計書!A34</f>
        <v>9</v>
      </c>
      <c r="B34" s="295"/>
      <c r="C34" s="533">
        <f>設計書!C34</f>
        <v>0</v>
      </c>
      <c r="D34" s="533"/>
      <c r="E34" s="533"/>
      <c r="F34" s="533"/>
      <c r="G34" s="533"/>
      <c r="H34" s="533"/>
      <c r="I34" s="533">
        <f>設計書!I34</f>
        <v>0</v>
      </c>
      <c r="J34" s="533"/>
      <c r="K34" s="533"/>
      <c r="L34" s="533"/>
      <c r="M34" s="533"/>
      <c r="N34" s="533"/>
      <c r="O34" s="505">
        <f>設計書!O34</f>
        <v>0</v>
      </c>
      <c r="P34" s="505"/>
      <c r="Q34" s="505"/>
      <c r="R34" s="534">
        <f>設計書!R34</f>
        <v>0</v>
      </c>
      <c r="S34" s="534"/>
      <c r="T34" s="534"/>
      <c r="U34" s="535"/>
      <c r="V34" s="535"/>
      <c r="W34" s="535"/>
      <c r="X34" s="535"/>
      <c r="Y34" s="535"/>
      <c r="Z34" s="535"/>
      <c r="AA34" s="535"/>
      <c r="AB34" s="535"/>
      <c r="AC34" s="336">
        <f>設計書!AC34</f>
        <v>0</v>
      </c>
      <c r="AD34" s="337"/>
      <c r="AE34" s="337"/>
      <c r="AF34" s="338"/>
    </row>
    <row r="35" spans="1:32">
      <c r="A35" s="295"/>
      <c r="B35" s="295"/>
      <c r="C35" s="533"/>
      <c r="D35" s="533"/>
      <c r="E35" s="533"/>
      <c r="F35" s="533"/>
      <c r="G35" s="533"/>
      <c r="H35" s="533"/>
      <c r="I35" s="533"/>
      <c r="J35" s="533"/>
      <c r="K35" s="533"/>
      <c r="L35" s="533"/>
      <c r="M35" s="533"/>
      <c r="N35" s="533"/>
      <c r="O35" s="505"/>
      <c r="P35" s="505"/>
      <c r="Q35" s="505"/>
      <c r="R35" s="534"/>
      <c r="S35" s="534"/>
      <c r="T35" s="534"/>
      <c r="U35" s="535"/>
      <c r="V35" s="535"/>
      <c r="W35" s="535"/>
      <c r="X35" s="535"/>
      <c r="Y35" s="535"/>
      <c r="Z35" s="535"/>
      <c r="AA35" s="535"/>
      <c r="AB35" s="535"/>
      <c r="AC35" s="342"/>
      <c r="AD35" s="343"/>
      <c r="AE35" s="343"/>
      <c r="AF35" s="344"/>
    </row>
    <row r="36" spans="1:32">
      <c r="A36" s="295">
        <f>設計書!A36</f>
        <v>10</v>
      </c>
      <c r="B36" s="295"/>
      <c r="C36" s="533">
        <f>設計書!C36</f>
        <v>0</v>
      </c>
      <c r="D36" s="533"/>
      <c r="E36" s="533"/>
      <c r="F36" s="533"/>
      <c r="G36" s="533"/>
      <c r="H36" s="533"/>
      <c r="I36" s="533">
        <f>設計書!I36</f>
        <v>0</v>
      </c>
      <c r="J36" s="533"/>
      <c r="K36" s="533"/>
      <c r="L36" s="533"/>
      <c r="M36" s="533"/>
      <c r="N36" s="533"/>
      <c r="O36" s="505">
        <f>設計書!O36</f>
        <v>0</v>
      </c>
      <c r="P36" s="505"/>
      <c r="Q36" s="505"/>
      <c r="R36" s="534">
        <f>設計書!R36</f>
        <v>0</v>
      </c>
      <c r="S36" s="534"/>
      <c r="T36" s="534"/>
      <c r="U36" s="535"/>
      <c r="V36" s="535"/>
      <c r="W36" s="535"/>
      <c r="X36" s="535"/>
      <c r="Y36" s="535"/>
      <c r="Z36" s="535"/>
      <c r="AA36" s="535"/>
      <c r="AB36" s="535"/>
      <c r="AC36" s="336">
        <f>設計書!AC36</f>
        <v>0</v>
      </c>
      <c r="AD36" s="337"/>
      <c r="AE36" s="337"/>
      <c r="AF36" s="338"/>
    </row>
    <row r="37" spans="1:32">
      <c r="A37" s="295"/>
      <c r="B37" s="295"/>
      <c r="C37" s="533"/>
      <c r="D37" s="533"/>
      <c r="E37" s="533"/>
      <c r="F37" s="533"/>
      <c r="G37" s="533"/>
      <c r="H37" s="533"/>
      <c r="I37" s="533"/>
      <c r="J37" s="533"/>
      <c r="K37" s="533"/>
      <c r="L37" s="533"/>
      <c r="M37" s="533"/>
      <c r="N37" s="533"/>
      <c r="O37" s="505"/>
      <c r="P37" s="505"/>
      <c r="Q37" s="505"/>
      <c r="R37" s="534"/>
      <c r="S37" s="534"/>
      <c r="T37" s="534"/>
      <c r="U37" s="535"/>
      <c r="V37" s="535"/>
      <c r="W37" s="535"/>
      <c r="X37" s="535"/>
      <c r="Y37" s="535"/>
      <c r="Z37" s="535"/>
      <c r="AA37" s="535"/>
      <c r="AB37" s="535"/>
      <c r="AC37" s="342"/>
      <c r="AD37" s="343"/>
      <c r="AE37" s="343"/>
      <c r="AF37" s="344"/>
    </row>
    <row r="38" spans="1:32">
      <c r="A38" s="295">
        <f>設計書!A38</f>
        <v>11</v>
      </c>
      <c r="B38" s="295"/>
      <c r="C38" s="533">
        <f>設計書!C38</f>
        <v>0</v>
      </c>
      <c r="D38" s="533"/>
      <c r="E38" s="533"/>
      <c r="F38" s="533"/>
      <c r="G38" s="533"/>
      <c r="H38" s="533"/>
      <c r="I38" s="533">
        <f>設計書!I38</f>
        <v>0</v>
      </c>
      <c r="J38" s="533"/>
      <c r="K38" s="533"/>
      <c r="L38" s="533"/>
      <c r="M38" s="533"/>
      <c r="N38" s="533"/>
      <c r="O38" s="505">
        <f>設計書!O38</f>
        <v>0</v>
      </c>
      <c r="P38" s="505"/>
      <c r="Q38" s="505"/>
      <c r="R38" s="534">
        <f>設計書!R38</f>
        <v>0</v>
      </c>
      <c r="S38" s="534"/>
      <c r="T38" s="534"/>
      <c r="U38" s="535"/>
      <c r="V38" s="535"/>
      <c r="W38" s="535"/>
      <c r="X38" s="535"/>
      <c r="Y38" s="535"/>
      <c r="Z38" s="535"/>
      <c r="AA38" s="535"/>
      <c r="AB38" s="535"/>
      <c r="AC38" s="336">
        <f>設計書!AC38</f>
        <v>0</v>
      </c>
      <c r="AD38" s="337"/>
      <c r="AE38" s="337"/>
      <c r="AF38" s="338"/>
    </row>
    <row r="39" spans="1:32">
      <c r="A39" s="295"/>
      <c r="B39" s="295"/>
      <c r="C39" s="533"/>
      <c r="D39" s="533"/>
      <c r="E39" s="533"/>
      <c r="F39" s="533"/>
      <c r="G39" s="533"/>
      <c r="H39" s="533"/>
      <c r="I39" s="533"/>
      <c r="J39" s="533"/>
      <c r="K39" s="533"/>
      <c r="L39" s="533"/>
      <c r="M39" s="533"/>
      <c r="N39" s="533"/>
      <c r="O39" s="505"/>
      <c r="P39" s="505"/>
      <c r="Q39" s="505"/>
      <c r="R39" s="534"/>
      <c r="S39" s="534"/>
      <c r="T39" s="534"/>
      <c r="U39" s="535"/>
      <c r="V39" s="535"/>
      <c r="W39" s="535"/>
      <c r="X39" s="535"/>
      <c r="Y39" s="535"/>
      <c r="Z39" s="535"/>
      <c r="AA39" s="535"/>
      <c r="AB39" s="535"/>
      <c r="AC39" s="342"/>
      <c r="AD39" s="343"/>
      <c r="AE39" s="343"/>
      <c r="AF39" s="344"/>
    </row>
    <row r="40" spans="1:32">
      <c r="A40" s="295">
        <f>設計書!A40</f>
        <v>12</v>
      </c>
      <c r="B40" s="295"/>
      <c r="C40" s="533">
        <f>設計書!C40</f>
        <v>0</v>
      </c>
      <c r="D40" s="533"/>
      <c r="E40" s="533"/>
      <c r="F40" s="533"/>
      <c r="G40" s="533"/>
      <c r="H40" s="533"/>
      <c r="I40" s="533">
        <f>設計書!I40</f>
        <v>0</v>
      </c>
      <c r="J40" s="533"/>
      <c r="K40" s="533"/>
      <c r="L40" s="533"/>
      <c r="M40" s="533"/>
      <c r="N40" s="533"/>
      <c r="O40" s="505">
        <f>設計書!O40</f>
        <v>0</v>
      </c>
      <c r="P40" s="505"/>
      <c r="Q40" s="505"/>
      <c r="R40" s="534">
        <f>設計書!R40</f>
        <v>0</v>
      </c>
      <c r="S40" s="534"/>
      <c r="T40" s="534"/>
      <c r="U40" s="535"/>
      <c r="V40" s="535"/>
      <c r="W40" s="535"/>
      <c r="X40" s="535"/>
      <c r="Y40" s="535"/>
      <c r="Z40" s="535"/>
      <c r="AA40" s="535"/>
      <c r="AB40" s="535"/>
      <c r="AC40" s="336">
        <f>設計書!AC40</f>
        <v>0</v>
      </c>
      <c r="AD40" s="337"/>
      <c r="AE40" s="337"/>
      <c r="AF40" s="338"/>
    </row>
    <row r="41" spans="1:32">
      <c r="A41" s="295"/>
      <c r="B41" s="295"/>
      <c r="C41" s="533"/>
      <c r="D41" s="533"/>
      <c r="E41" s="533"/>
      <c r="F41" s="533"/>
      <c r="G41" s="533"/>
      <c r="H41" s="533"/>
      <c r="I41" s="533"/>
      <c r="J41" s="533"/>
      <c r="K41" s="533"/>
      <c r="L41" s="533"/>
      <c r="M41" s="533"/>
      <c r="N41" s="533"/>
      <c r="O41" s="505"/>
      <c r="P41" s="505"/>
      <c r="Q41" s="505"/>
      <c r="R41" s="534"/>
      <c r="S41" s="534"/>
      <c r="T41" s="534"/>
      <c r="U41" s="535"/>
      <c r="V41" s="535"/>
      <c r="W41" s="535"/>
      <c r="X41" s="535"/>
      <c r="Y41" s="535"/>
      <c r="Z41" s="535"/>
      <c r="AA41" s="535"/>
      <c r="AB41" s="535"/>
      <c r="AC41" s="342"/>
      <c r="AD41" s="343"/>
      <c r="AE41" s="343"/>
      <c r="AF41" s="344"/>
    </row>
    <row r="42" spans="1:32">
      <c r="A42" s="295">
        <f>設計書!A42</f>
        <v>13</v>
      </c>
      <c r="B42" s="295"/>
      <c r="C42" s="533">
        <f>設計書!C42</f>
        <v>0</v>
      </c>
      <c r="D42" s="533"/>
      <c r="E42" s="533"/>
      <c r="F42" s="533"/>
      <c r="G42" s="533"/>
      <c r="H42" s="533"/>
      <c r="I42" s="533">
        <f>設計書!I42</f>
        <v>0</v>
      </c>
      <c r="J42" s="533"/>
      <c r="K42" s="533"/>
      <c r="L42" s="533"/>
      <c r="M42" s="533"/>
      <c r="N42" s="533"/>
      <c r="O42" s="505">
        <f>設計書!O42</f>
        <v>0</v>
      </c>
      <c r="P42" s="505"/>
      <c r="Q42" s="505"/>
      <c r="R42" s="534">
        <f>設計書!R42</f>
        <v>0</v>
      </c>
      <c r="S42" s="534"/>
      <c r="T42" s="534"/>
      <c r="U42" s="535"/>
      <c r="V42" s="535"/>
      <c r="W42" s="535"/>
      <c r="X42" s="535"/>
      <c r="Y42" s="535"/>
      <c r="Z42" s="535"/>
      <c r="AA42" s="535"/>
      <c r="AB42" s="535"/>
      <c r="AC42" s="336">
        <f>設計書!AC42</f>
        <v>0</v>
      </c>
      <c r="AD42" s="337"/>
      <c r="AE42" s="337"/>
      <c r="AF42" s="338"/>
    </row>
    <row r="43" spans="1:32">
      <c r="A43" s="295"/>
      <c r="B43" s="295"/>
      <c r="C43" s="533"/>
      <c r="D43" s="533"/>
      <c r="E43" s="533"/>
      <c r="F43" s="533"/>
      <c r="G43" s="533"/>
      <c r="H43" s="533"/>
      <c r="I43" s="533"/>
      <c r="J43" s="533"/>
      <c r="K43" s="533"/>
      <c r="L43" s="533"/>
      <c r="M43" s="533"/>
      <c r="N43" s="533"/>
      <c r="O43" s="505"/>
      <c r="P43" s="505"/>
      <c r="Q43" s="505"/>
      <c r="R43" s="534"/>
      <c r="S43" s="534"/>
      <c r="T43" s="534"/>
      <c r="U43" s="535"/>
      <c r="V43" s="535"/>
      <c r="W43" s="535"/>
      <c r="X43" s="535"/>
      <c r="Y43" s="535"/>
      <c r="Z43" s="535"/>
      <c r="AA43" s="535"/>
      <c r="AB43" s="535"/>
      <c r="AC43" s="342"/>
      <c r="AD43" s="343"/>
      <c r="AE43" s="343"/>
      <c r="AF43" s="344"/>
    </row>
    <row r="44" spans="1:32">
      <c r="A44" s="295">
        <f>設計書!A44</f>
        <v>14</v>
      </c>
      <c r="B44" s="295"/>
      <c r="C44" s="533">
        <f>設計書!C44</f>
        <v>0</v>
      </c>
      <c r="D44" s="533"/>
      <c r="E44" s="533"/>
      <c r="F44" s="533"/>
      <c r="G44" s="533"/>
      <c r="H44" s="533"/>
      <c r="I44" s="533">
        <f>設計書!I44</f>
        <v>0</v>
      </c>
      <c r="J44" s="533"/>
      <c r="K44" s="533"/>
      <c r="L44" s="533"/>
      <c r="M44" s="533"/>
      <c r="N44" s="533"/>
      <c r="O44" s="505">
        <f>設計書!O44</f>
        <v>0</v>
      </c>
      <c r="P44" s="505"/>
      <c r="Q44" s="505"/>
      <c r="R44" s="534">
        <f>設計書!R44</f>
        <v>0</v>
      </c>
      <c r="S44" s="534"/>
      <c r="T44" s="534"/>
      <c r="U44" s="535"/>
      <c r="V44" s="535"/>
      <c r="W44" s="535"/>
      <c r="X44" s="535"/>
      <c r="Y44" s="535"/>
      <c r="Z44" s="535"/>
      <c r="AA44" s="535"/>
      <c r="AB44" s="535"/>
      <c r="AC44" s="336">
        <f>設計書!AC44</f>
        <v>0</v>
      </c>
      <c r="AD44" s="337"/>
      <c r="AE44" s="337"/>
      <c r="AF44" s="338"/>
    </row>
    <row r="45" spans="1:32">
      <c r="A45" s="295"/>
      <c r="B45" s="295"/>
      <c r="C45" s="533"/>
      <c r="D45" s="533"/>
      <c r="E45" s="533"/>
      <c r="F45" s="533"/>
      <c r="G45" s="533"/>
      <c r="H45" s="533"/>
      <c r="I45" s="533"/>
      <c r="J45" s="533"/>
      <c r="K45" s="533"/>
      <c r="L45" s="533"/>
      <c r="M45" s="533"/>
      <c r="N45" s="533"/>
      <c r="O45" s="505"/>
      <c r="P45" s="505"/>
      <c r="Q45" s="505"/>
      <c r="R45" s="534"/>
      <c r="S45" s="534"/>
      <c r="T45" s="534"/>
      <c r="U45" s="535"/>
      <c r="V45" s="535"/>
      <c r="W45" s="535"/>
      <c r="X45" s="535"/>
      <c r="Y45" s="535"/>
      <c r="Z45" s="535"/>
      <c r="AA45" s="535"/>
      <c r="AB45" s="535"/>
      <c r="AC45" s="342"/>
      <c r="AD45" s="343"/>
      <c r="AE45" s="343"/>
      <c r="AF45" s="344"/>
    </row>
    <row r="46" spans="1:32">
      <c r="A46" s="295">
        <f>設計書!A46</f>
        <v>15</v>
      </c>
      <c r="B46" s="295"/>
      <c r="C46" s="533">
        <f>設計書!C46</f>
        <v>0</v>
      </c>
      <c r="D46" s="533"/>
      <c r="E46" s="533"/>
      <c r="F46" s="533"/>
      <c r="G46" s="533"/>
      <c r="H46" s="533"/>
      <c r="I46" s="533">
        <f>設計書!I46</f>
        <v>0</v>
      </c>
      <c r="J46" s="533"/>
      <c r="K46" s="533"/>
      <c r="L46" s="533"/>
      <c r="M46" s="533"/>
      <c r="N46" s="533"/>
      <c r="O46" s="505">
        <f>設計書!O46</f>
        <v>0</v>
      </c>
      <c r="P46" s="505"/>
      <c r="Q46" s="505"/>
      <c r="R46" s="534">
        <f>設計書!R46</f>
        <v>0</v>
      </c>
      <c r="S46" s="534"/>
      <c r="T46" s="534"/>
      <c r="U46" s="535"/>
      <c r="V46" s="535"/>
      <c r="W46" s="535"/>
      <c r="X46" s="535"/>
      <c r="Y46" s="535"/>
      <c r="Z46" s="535"/>
      <c r="AA46" s="535"/>
      <c r="AB46" s="535"/>
      <c r="AC46" s="336">
        <f>設計書!AC46</f>
        <v>0</v>
      </c>
      <c r="AD46" s="337"/>
      <c r="AE46" s="337"/>
      <c r="AF46" s="338"/>
    </row>
    <row r="47" spans="1:32">
      <c r="A47" s="295"/>
      <c r="B47" s="295"/>
      <c r="C47" s="533"/>
      <c r="D47" s="533"/>
      <c r="E47" s="533"/>
      <c r="F47" s="533"/>
      <c r="G47" s="533"/>
      <c r="H47" s="533"/>
      <c r="I47" s="533"/>
      <c r="J47" s="533"/>
      <c r="K47" s="533"/>
      <c r="L47" s="533"/>
      <c r="M47" s="533"/>
      <c r="N47" s="533"/>
      <c r="O47" s="505"/>
      <c r="P47" s="505"/>
      <c r="Q47" s="505"/>
      <c r="R47" s="534"/>
      <c r="S47" s="534"/>
      <c r="T47" s="534"/>
      <c r="U47" s="535"/>
      <c r="V47" s="535"/>
      <c r="W47" s="535"/>
      <c r="X47" s="535"/>
      <c r="Y47" s="535"/>
      <c r="Z47" s="535"/>
      <c r="AA47" s="535"/>
      <c r="AB47" s="535"/>
      <c r="AC47" s="342"/>
      <c r="AD47" s="343"/>
      <c r="AE47" s="343"/>
      <c r="AF47" s="344"/>
    </row>
    <row r="48" spans="1:32">
      <c r="A48" s="295">
        <f>設計書!A48</f>
        <v>16</v>
      </c>
      <c r="B48" s="295"/>
      <c r="C48" s="533">
        <f>設計書!C48</f>
        <v>0</v>
      </c>
      <c r="D48" s="533"/>
      <c r="E48" s="533"/>
      <c r="F48" s="533"/>
      <c r="G48" s="533"/>
      <c r="H48" s="533"/>
      <c r="I48" s="533">
        <f>設計書!I48</f>
        <v>0</v>
      </c>
      <c r="J48" s="533"/>
      <c r="K48" s="533"/>
      <c r="L48" s="533"/>
      <c r="M48" s="533"/>
      <c r="N48" s="533"/>
      <c r="O48" s="505">
        <f>設計書!O48</f>
        <v>0</v>
      </c>
      <c r="P48" s="505"/>
      <c r="Q48" s="505"/>
      <c r="R48" s="534">
        <f>設計書!R48</f>
        <v>0</v>
      </c>
      <c r="S48" s="534"/>
      <c r="T48" s="534"/>
      <c r="U48" s="535"/>
      <c r="V48" s="535"/>
      <c r="W48" s="535"/>
      <c r="X48" s="535"/>
      <c r="Y48" s="535"/>
      <c r="Z48" s="535"/>
      <c r="AA48" s="535"/>
      <c r="AB48" s="535"/>
      <c r="AC48" s="336">
        <f>設計書!AC48</f>
        <v>0</v>
      </c>
      <c r="AD48" s="337"/>
      <c r="AE48" s="337"/>
      <c r="AF48" s="338"/>
    </row>
    <row r="49" spans="1:32">
      <c r="A49" s="295"/>
      <c r="B49" s="295"/>
      <c r="C49" s="533"/>
      <c r="D49" s="533"/>
      <c r="E49" s="533"/>
      <c r="F49" s="533"/>
      <c r="G49" s="533"/>
      <c r="H49" s="533"/>
      <c r="I49" s="533"/>
      <c r="J49" s="533"/>
      <c r="K49" s="533"/>
      <c r="L49" s="533"/>
      <c r="M49" s="533"/>
      <c r="N49" s="533"/>
      <c r="O49" s="505"/>
      <c r="P49" s="505"/>
      <c r="Q49" s="505"/>
      <c r="R49" s="534"/>
      <c r="S49" s="534"/>
      <c r="T49" s="534"/>
      <c r="U49" s="535"/>
      <c r="V49" s="535"/>
      <c r="W49" s="535"/>
      <c r="X49" s="535"/>
      <c r="Y49" s="535"/>
      <c r="Z49" s="535"/>
      <c r="AA49" s="535"/>
      <c r="AB49" s="535"/>
      <c r="AC49" s="342"/>
      <c r="AD49" s="343"/>
      <c r="AE49" s="343"/>
      <c r="AF49" s="344"/>
    </row>
    <row r="50" spans="1:32">
      <c r="A50" s="295">
        <f>設計書!A50</f>
        <v>17</v>
      </c>
      <c r="B50" s="295"/>
      <c r="C50" s="533">
        <f>設計書!C50</f>
        <v>0</v>
      </c>
      <c r="D50" s="533"/>
      <c r="E50" s="533"/>
      <c r="F50" s="533"/>
      <c r="G50" s="533"/>
      <c r="H50" s="533"/>
      <c r="I50" s="533">
        <f>設計書!I50</f>
        <v>0</v>
      </c>
      <c r="J50" s="533"/>
      <c r="K50" s="533"/>
      <c r="L50" s="533"/>
      <c r="M50" s="533"/>
      <c r="N50" s="533"/>
      <c r="O50" s="505">
        <f>設計書!O50</f>
        <v>0</v>
      </c>
      <c r="P50" s="505"/>
      <c r="Q50" s="505"/>
      <c r="R50" s="534">
        <f>設計書!R50</f>
        <v>0</v>
      </c>
      <c r="S50" s="534"/>
      <c r="T50" s="534"/>
      <c r="U50" s="535"/>
      <c r="V50" s="535"/>
      <c r="W50" s="535"/>
      <c r="X50" s="535"/>
      <c r="Y50" s="535"/>
      <c r="Z50" s="535"/>
      <c r="AA50" s="535"/>
      <c r="AB50" s="535"/>
      <c r="AC50" s="336">
        <f>設計書!AC50</f>
        <v>0</v>
      </c>
      <c r="AD50" s="337"/>
      <c r="AE50" s="337"/>
      <c r="AF50" s="338"/>
    </row>
    <row r="51" spans="1:32">
      <c r="A51" s="295"/>
      <c r="B51" s="295"/>
      <c r="C51" s="533"/>
      <c r="D51" s="533"/>
      <c r="E51" s="533"/>
      <c r="F51" s="533"/>
      <c r="G51" s="533"/>
      <c r="H51" s="533"/>
      <c r="I51" s="533"/>
      <c r="J51" s="533"/>
      <c r="K51" s="533"/>
      <c r="L51" s="533"/>
      <c r="M51" s="533"/>
      <c r="N51" s="533"/>
      <c r="O51" s="505"/>
      <c r="P51" s="505"/>
      <c r="Q51" s="505"/>
      <c r="R51" s="534"/>
      <c r="S51" s="534"/>
      <c r="T51" s="534"/>
      <c r="U51" s="535"/>
      <c r="V51" s="535"/>
      <c r="W51" s="535"/>
      <c r="X51" s="535"/>
      <c r="Y51" s="535"/>
      <c r="Z51" s="535"/>
      <c r="AA51" s="535"/>
      <c r="AB51" s="535"/>
      <c r="AC51" s="342"/>
      <c r="AD51" s="343"/>
      <c r="AE51" s="343"/>
      <c r="AF51" s="344"/>
    </row>
    <row r="52" spans="1:32">
      <c r="A52" s="295">
        <f>設計書!A52</f>
        <v>18</v>
      </c>
      <c r="B52" s="295"/>
      <c r="C52" s="533">
        <f>設計書!C52</f>
        <v>0</v>
      </c>
      <c r="D52" s="533"/>
      <c r="E52" s="533"/>
      <c r="F52" s="533"/>
      <c r="G52" s="533"/>
      <c r="H52" s="533"/>
      <c r="I52" s="533">
        <f>設計書!I52</f>
        <v>0</v>
      </c>
      <c r="J52" s="533"/>
      <c r="K52" s="533"/>
      <c r="L52" s="533"/>
      <c r="M52" s="533"/>
      <c r="N52" s="533"/>
      <c r="O52" s="505">
        <f>設計書!O52</f>
        <v>0</v>
      </c>
      <c r="P52" s="505"/>
      <c r="Q52" s="505"/>
      <c r="R52" s="534">
        <f>設計書!R52</f>
        <v>0</v>
      </c>
      <c r="S52" s="534"/>
      <c r="T52" s="534"/>
      <c r="U52" s="535"/>
      <c r="V52" s="535"/>
      <c r="W52" s="535"/>
      <c r="X52" s="535"/>
      <c r="Y52" s="535"/>
      <c r="Z52" s="535"/>
      <c r="AA52" s="535"/>
      <c r="AB52" s="535"/>
      <c r="AC52" s="336">
        <f>設計書!AC52</f>
        <v>0</v>
      </c>
      <c r="AD52" s="337"/>
      <c r="AE52" s="337"/>
      <c r="AF52" s="338"/>
    </row>
    <row r="53" spans="1:32">
      <c r="A53" s="295"/>
      <c r="B53" s="295"/>
      <c r="C53" s="533"/>
      <c r="D53" s="533"/>
      <c r="E53" s="533"/>
      <c r="F53" s="533"/>
      <c r="G53" s="533"/>
      <c r="H53" s="533"/>
      <c r="I53" s="533"/>
      <c r="J53" s="533"/>
      <c r="K53" s="533"/>
      <c r="L53" s="533"/>
      <c r="M53" s="533"/>
      <c r="N53" s="533"/>
      <c r="O53" s="505"/>
      <c r="P53" s="505"/>
      <c r="Q53" s="505"/>
      <c r="R53" s="534"/>
      <c r="S53" s="534"/>
      <c r="T53" s="534"/>
      <c r="U53" s="535"/>
      <c r="V53" s="535"/>
      <c r="W53" s="535"/>
      <c r="X53" s="535"/>
      <c r="Y53" s="535"/>
      <c r="Z53" s="535"/>
      <c r="AA53" s="535"/>
      <c r="AB53" s="535"/>
      <c r="AC53" s="342"/>
      <c r="AD53" s="343"/>
      <c r="AE53" s="343"/>
      <c r="AF53" s="344"/>
    </row>
    <row r="54" spans="1:32">
      <c r="A54" s="295">
        <f>設計書!A54</f>
        <v>19</v>
      </c>
      <c r="B54" s="295"/>
      <c r="C54" s="533">
        <f>設計書!C54</f>
        <v>0</v>
      </c>
      <c r="D54" s="533"/>
      <c r="E54" s="533"/>
      <c r="F54" s="533"/>
      <c r="G54" s="533"/>
      <c r="H54" s="533"/>
      <c r="I54" s="533">
        <f>設計書!I54</f>
        <v>0</v>
      </c>
      <c r="J54" s="533"/>
      <c r="K54" s="533"/>
      <c r="L54" s="533"/>
      <c r="M54" s="533"/>
      <c r="N54" s="533"/>
      <c r="O54" s="505">
        <f>設計書!O54</f>
        <v>0</v>
      </c>
      <c r="P54" s="505"/>
      <c r="Q54" s="505"/>
      <c r="R54" s="534">
        <f>設計書!R54</f>
        <v>0</v>
      </c>
      <c r="S54" s="534"/>
      <c r="T54" s="534"/>
      <c r="U54" s="535"/>
      <c r="V54" s="535"/>
      <c r="W54" s="535"/>
      <c r="X54" s="535"/>
      <c r="Y54" s="535"/>
      <c r="Z54" s="535"/>
      <c r="AA54" s="535"/>
      <c r="AB54" s="535"/>
      <c r="AC54" s="336">
        <f>設計書!AC54</f>
        <v>0</v>
      </c>
      <c r="AD54" s="337"/>
      <c r="AE54" s="337"/>
      <c r="AF54" s="338"/>
    </row>
    <row r="55" spans="1:32">
      <c r="A55" s="295"/>
      <c r="B55" s="295"/>
      <c r="C55" s="533"/>
      <c r="D55" s="533"/>
      <c r="E55" s="533"/>
      <c r="F55" s="533"/>
      <c r="G55" s="533"/>
      <c r="H55" s="533"/>
      <c r="I55" s="533"/>
      <c r="J55" s="533"/>
      <c r="K55" s="533"/>
      <c r="L55" s="533"/>
      <c r="M55" s="533"/>
      <c r="N55" s="533"/>
      <c r="O55" s="505"/>
      <c r="P55" s="505"/>
      <c r="Q55" s="505"/>
      <c r="R55" s="534"/>
      <c r="S55" s="534"/>
      <c r="T55" s="534"/>
      <c r="U55" s="535"/>
      <c r="V55" s="535"/>
      <c r="W55" s="535"/>
      <c r="X55" s="535"/>
      <c r="Y55" s="535"/>
      <c r="Z55" s="535"/>
      <c r="AA55" s="535"/>
      <c r="AB55" s="535"/>
      <c r="AC55" s="342"/>
      <c r="AD55" s="343"/>
      <c r="AE55" s="343"/>
      <c r="AF55" s="344"/>
    </row>
    <row r="56" spans="1:32">
      <c r="A56" s="295">
        <f>設計書!A56</f>
        <v>20</v>
      </c>
      <c r="B56" s="295"/>
      <c r="C56" s="533">
        <f>設計書!C56</f>
        <v>0</v>
      </c>
      <c r="D56" s="533"/>
      <c r="E56" s="533"/>
      <c r="F56" s="533"/>
      <c r="G56" s="533"/>
      <c r="H56" s="533"/>
      <c r="I56" s="533">
        <f>設計書!I56</f>
        <v>0</v>
      </c>
      <c r="J56" s="533"/>
      <c r="K56" s="533"/>
      <c r="L56" s="533"/>
      <c r="M56" s="533"/>
      <c r="N56" s="533"/>
      <c r="O56" s="505">
        <f>設計書!O56</f>
        <v>0</v>
      </c>
      <c r="P56" s="505"/>
      <c r="Q56" s="505"/>
      <c r="R56" s="534">
        <f>設計書!R56</f>
        <v>0</v>
      </c>
      <c r="S56" s="534"/>
      <c r="T56" s="534"/>
      <c r="U56" s="535"/>
      <c r="V56" s="535"/>
      <c r="W56" s="535"/>
      <c r="X56" s="535"/>
      <c r="Y56" s="535"/>
      <c r="Z56" s="535"/>
      <c r="AA56" s="535"/>
      <c r="AB56" s="535"/>
      <c r="AC56" s="336">
        <f>設計書!AC56</f>
        <v>0</v>
      </c>
      <c r="AD56" s="337"/>
      <c r="AE56" s="337"/>
      <c r="AF56" s="338"/>
    </row>
    <row r="57" spans="1:32">
      <c r="A57" s="295"/>
      <c r="B57" s="295"/>
      <c r="C57" s="533"/>
      <c r="D57" s="533"/>
      <c r="E57" s="533"/>
      <c r="F57" s="533"/>
      <c r="G57" s="533"/>
      <c r="H57" s="533"/>
      <c r="I57" s="533"/>
      <c r="J57" s="533"/>
      <c r="K57" s="533"/>
      <c r="L57" s="533"/>
      <c r="M57" s="533"/>
      <c r="N57" s="533"/>
      <c r="O57" s="505"/>
      <c r="P57" s="505"/>
      <c r="Q57" s="505"/>
      <c r="R57" s="534"/>
      <c r="S57" s="534"/>
      <c r="T57" s="534"/>
      <c r="U57" s="535"/>
      <c r="V57" s="535"/>
      <c r="W57" s="535"/>
      <c r="X57" s="535"/>
      <c r="Y57" s="535"/>
      <c r="Z57" s="535"/>
      <c r="AA57" s="535"/>
      <c r="AB57" s="535"/>
      <c r="AC57" s="342"/>
      <c r="AD57" s="343"/>
      <c r="AE57" s="343"/>
      <c r="AF57" s="344"/>
    </row>
    <row r="58" spans="1:32">
      <c r="A58" s="295">
        <f>設計書!A58</f>
        <v>21</v>
      </c>
      <c r="B58" s="295"/>
      <c r="C58" s="533">
        <f>設計書!C58</f>
        <v>0</v>
      </c>
      <c r="D58" s="533"/>
      <c r="E58" s="533"/>
      <c r="F58" s="533"/>
      <c r="G58" s="533"/>
      <c r="H58" s="533"/>
      <c r="I58" s="533">
        <f>設計書!I58</f>
        <v>0</v>
      </c>
      <c r="J58" s="533"/>
      <c r="K58" s="533"/>
      <c r="L58" s="533"/>
      <c r="M58" s="533"/>
      <c r="N58" s="533"/>
      <c r="O58" s="505">
        <f>設計書!O58</f>
        <v>0</v>
      </c>
      <c r="P58" s="505"/>
      <c r="Q58" s="505"/>
      <c r="R58" s="534">
        <f>設計書!R58</f>
        <v>0</v>
      </c>
      <c r="S58" s="534"/>
      <c r="T58" s="534"/>
      <c r="U58" s="535"/>
      <c r="V58" s="535"/>
      <c r="W58" s="535"/>
      <c r="X58" s="535"/>
      <c r="Y58" s="535"/>
      <c r="Z58" s="535"/>
      <c r="AA58" s="535"/>
      <c r="AB58" s="535"/>
      <c r="AC58" s="336">
        <f>設計書!AC58</f>
        <v>0</v>
      </c>
      <c r="AD58" s="337"/>
      <c r="AE58" s="337"/>
      <c r="AF58" s="338"/>
    </row>
    <row r="59" spans="1:32">
      <c r="A59" s="295"/>
      <c r="B59" s="295"/>
      <c r="C59" s="533"/>
      <c r="D59" s="533"/>
      <c r="E59" s="533"/>
      <c r="F59" s="533"/>
      <c r="G59" s="533"/>
      <c r="H59" s="533"/>
      <c r="I59" s="533"/>
      <c r="J59" s="533"/>
      <c r="K59" s="533"/>
      <c r="L59" s="533"/>
      <c r="M59" s="533"/>
      <c r="N59" s="533"/>
      <c r="O59" s="505"/>
      <c r="P59" s="505"/>
      <c r="Q59" s="505"/>
      <c r="R59" s="534"/>
      <c r="S59" s="534"/>
      <c r="T59" s="534"/>
      <c r="U59" s="535"/>
      <c r="V59" s="535"/>
      <c r="W59" s="535"/>
      <c r="X59" s="535"/>
      <c r="Y59" s="535"/>
      <c r="Z59" s="535"/>
      <c r="AA59" s="535"/>
      <c r="AB59" s="535"/>
      <c r="AC59" s="342"/>
      <c r="AD59" s="343"/>
      <c r="AE59" s="343"/>
      <c r="AF59" s="344"/>
    </row>
    <row r="60" spans="1:32">
      <c r="A60" s="295">
        <f>設計書!A60</f>
        <v>22</v>
      </c>
      <c r="B60" s="295"/>
      <c r="C60" s="533">
        <f>設計書!C60</f>
        <v>0</v>
      </c>
      <c r="D60" s="533"/>
      <c r="E60" s="533"/>
      <c r="F60" s="533"/>
      <c r="G60" s="533"/>
      <c r="H60" s="533"/>
      <c r="I60" s="533">
        <f>設計書!I60</f>
        <v>0</v>
      </c>
      <c r="J60" s="533"/>
      <c r="K60" s="533"/>
      <c r="L60" s="533"/>
      <c r="M60" s="533"/>
      <c r="N60" s="533"/>
      <c r="O60" s="505">
        <f>設計書!O60</f>
        <v>0</v>
      </c>
      <c r="P60" s="505"/>
      <c r="Q60" s="505"/>
      <c r="R60" s="534">
        <f>設計書!R60</f>
        <v>0</v>
      </c>
      <c r="S60" s="534"/>
      <c r="T60" s="534"/>
      <c r="U60" s="535"/>
      <c r="V60" s="535"/>
      <c r="W60" s="535"/>
      <c r="X60" s="535"/>
      <c r="Y60" s="535"/>
      <c r="Z60" s="535"/>
      <c r="AA60" s="535"/>
      <c r="AB60" s="535"/>
      <c r="AC60" s="336">
        <f>設計書!AC60</f>
        <v>0</v>
      </c>
      <c r="AD60" s="337"/>
      <c r="AE60" s="337"/>
      <c r="AF60" s="338"/>
    </row>
    <row r="61" spans="1:32">
      <c r="A61" s="295"/>
      <c r="B61" s="295"/>
      <c r="C61" s="533"/>
      <c r="D61" s="533"/>
      <c r="E61" s="533"/>
      <c r="F61" s="533"/>
      <c r="G61" s="533"/>
      <c r="H61" s="533"/>
      <c r="I61" s="533"/>
      <c r="J61" s="533"/>
      <c r="K61" s="533"/>
      <c r="L61" s="533"/>
      <c r="M61" s="533"/>
      <c r="N61" s="533"/>
      <c r="O61" s="505"/>
      <c r="P61" s="505"/>
      <c r="Q61" s="505"/>
      <c r="R61" s="534"/>
      <c r="S61" s="534"/>
      <c r="T61" s="534"/>
      <c r="U61" s="535"/>
      <c r="V61" s="535"/>
      <c r="W61" s="535"/>
      <c r="X61" s="535"/>
      <c r="Y61" s="535"/>
      <c r="Z61" s="535"/>
      <c r="AA61" s="535"/>
      <c r="AB61" s="535"/>
      <c r="AC61" s="342"/>
      <c r="AD61" s="343"/>
      <c r="AE61" s="343"/>
      <c r="AF61" s="344"/>
    </row>
    <row r="62" spans="1:32">
      <c r="A62" s="295">
        <f>設計書!A62</f>
        <v>23</v>
      </c>
      <c r="B62" s="295"/>
      <c r="C62" s="533">
        <f>設計書!C62</f>
        <v>0</v>
      </c>
      <c r="D62" s="533"/>
      <c r="E62" s="533"/>
      <c r="F62" s="533"/>
      <c r="G62" s="533"/>
      <c r="H62" s="533"/>
      <c r="I62" s="533">
        <f>設計書!I62</f>
        <v>0</v>
      </c>
      <c r="J62" s="533"/>
      <c r="K62" s="533"/>
      <c r="L62" s="533"/>
      <c r="M62" s="533"/>
      <c r="N62" s="533"/>
      <c r="O62" s="505">
        <f>設計書!O62</f>
        <v>0</v>
      </c>
      <c r="P62" s="505"/>
      <c r="Q62" s="505"/>
      <c r="R62" s="534">
        <f>設計書!R62</f>
        <v>0</v>
      </c>
      <c r="S62" s="534"/>
      <c r="T62" s="534"/>
      <c r="U62" s="535"/>
      <c r="V62" s="535"/>
      <c r="W62" s="535"/>
      <c r="X62" s="535"/>
      <c r="Y62" s="535"/>
      <c r="Z62" s="535"/>
      <c r="AA62" s="535"/>
      <c r="AB62" s="535"/>
      <c r="AC62" s="336">
        <f>設計書!AC62</f>
        <v>0</v>
      </c>
      <c r="AD62" s="337"/>
      <c r="AE62" s="337"/>
      <c r="AF62" s="338"/>
    </row>
    <row r="63" spans="1:32">
      <c r="A63" s="295"/>
      <c r="B63" s="295"/>
      <c r="C63" s="533"/>
      <c r="D63" s="533"/>
      <c r="E63" s="533"/>
      <c r="F63" s="533"/>
      <c r="G63" s="533"/>
      <c r="H63" s="533"/>
      <c r="I63" s="533"/>
      <c r="J63" s="533"/>
      <c r="K63" s="533"/>
      <c r="L63" s="533"/>
      <c r="M63" s="533"/>
      <c r="N63" s="533"/>
      <c r="O63" s="505"/>
      <c r="P63" s="505"/>
      <c r="Q63" s="505"/>
      <c r="R63" s="534"/>
      <c r="S63" s="534"/>
      <c r="T63" s="534"/>
      <c r="U63" s="535"/>
      <c r="V63" s="535"/>
      <c r="W63" s="535"/>
      <c r="X63" s="535"/>
      <c r="Y63" s="535"/>
      <c r="Z63" s="535"/>
      <c r="AA63" s="535"/>
      <c r="AB63" s="535"/>
      <c r="AC63" s="342"/>
      <c r="AD63" s="343"/>
      <c r="AE63" s="343"/>
      <c r="AF63" s="344"/>
    </row>
    <row r="64" spans="1:32">
      <c r="A64" s="295">
        <f>設計書!A64</f>
        <v>24</v>
      </c>
      <c r="B64" s="295"/>
      <c r="C64" s="533">
        <f>設計書!C64</f>
        <v>0</v>
      </c>
      <c r="D64" s="533"/>
      <c r="E64" s="533"/>
      <c r="F64" s="533"/>
      <c r="G64" s="533"/>
      <c r="H64" s="533"/>
      <c r="I64" s="533">
        <f>設計書!I64</f>
        <v>0</v>
      </c>
      <c r="J64" s="533"/>
      <c r="K64" s="533"/>
      <c r="L64" s="533"/>
      <c r="M64" s="533"/>
      <c r="N64" s="533"/>
      <c r="O64" s="505">
        <f>設計書!O64</f>
        <v>0</v>
      </c>
      <c r="P64" s="505"/>
      <c r="Q64" s="505"/>
      <c r="R64" s="534">
        <f>設計書!R64</f>
        <v>0</v>
      </c>
      <c r="S64" s="534"/>
      <c r="T64" s="534"/>
      <c r="U64" s="535"/>
      <c r="V64" s="535"/>
      <c r="W64" s="535"/>
      <c r="X64" s="535"/>
      <c r="Y64" s="535"/>
      <c r="Z64" s="535"/>
      <c r="AA64" s="535"/>
      <c r="AB64" s="535"/>
      <c r="AC64" s="336">
        <f>設計書!AC64</f>
        <v>0</v>
      </c>
      <c r="AD64" s="337"/>
      <c r="AE64" s="337"/>
      <c r="AF64" s="338"/>
    </row>
    <row r="65" spans="1:32">
      <c r="A65" s="295"/>
      <c r="B65" s="295"/>
      <c r="C65" s="533"/>
      <c r="D65" s="533"/>
      <c r="E65" s="533"/>
      <c r="F65" s="533"/>
      <c r="G65" s="533"/>
      <c r="H65" s="533"/>
      <c r="I65" s="533"/>
      <c r="J65" s="533"/>
      <c r="K65" s="533"/>
      <c r="L65" s="533"/>
      <c r="M65" s="533"/>
      <c r="N65" s="533"/>
      <c r="O65" s="505"/>
      <c r="P65" s="505"/>
      <c r="Q65" s="505"/>
      <c r="R65" s="534"/>
      <c r="S65" s="534"/>
      <c r="T65" s="534"/>
      <c r="U65" s="535"/>
      <c r="V65" s="535"/>
      <c r="W65" s="535"/>
      <c r="X65" s="535"/>
      <c r="Y65" s="535"/>
      <c r="Z65" s="535"/>
      <c r="AA65" s="535"/>
      <c r="AB65" s="535"/>
      <c r="AC65" s="342"/>
      <c r="AD65" s="343"/>
      <c r="AE65" s="343"/>
      <c r="AF65" s="344"/>
    </row>
    <row r="66" spans="1:32">
      <c r="A66" s="295">
        <f>設計書!A66</f>
        <v>25</v>
      </c>
      <c r="B66" s="295"/>
      <c r="C66" s="533">
        <f>設計書!C66</f>
        <v>0</v>
      </c>
      <c r="D66" s="533"/>
      <c r="E66" s="533"/>
      <c r="F66" s="533"/>
      <c r="G66" s="533"/>
      <c r="H66" s="533"/>
      <c r="I66" s="533">
        <f>設計書!I66</f>
        <v>0</v>
      </c>
      <c r="J66" s="533"/>
      <c r="K66" s="533"/>
      <c r="L66" s="533"/>
      <c r="M66" s="533"/>
      <c r="N66" s="533"/>
      <c r="O66" s="505">
        <f>設計書!O66</f>
        <v>0</v>
      </c>
      <c r="P66" s="505"/>
      <c r="Q66" s="505"/>
      <c r="R66" s="534">
        <f>設計書!R66</f>
        <v>0</v>
      </c>
      <c r="S66" s="534"/>
      <c r="T66" s="534"/>
      <c r="U66" s="535"/>
      <c r="V66" s="535"/>
      <c r="W66" s="535"/>
      <c r="X66" s="535"/>
      <c r="Y66" s="535"/>
      <c r="Z66" s="535"/>
      <c r="AA66" s="535"/>
      <c r="AB66" s="535"/>
      <c r="AC66" s="336">
        <f>設計書!AC66</f>
        <v>0</v>
      </c>
      <c r="AD66" s="337"/>
      <c r="AE66" s="337"/>
      <c r="AF66" s="338"/>
    </row>
    <row r="67" spans="1:32">
      <c r="A67" s="295"/>
      <c r="B67" s="295"/>
      <c r="C67" s="533"/>
      <c r="D67" s="533"/>
      <c r="E67" s="533"/>
      <c r="F67" s="533"/>
      <c r="G67" s="533"/>
      <c r="H67" s="533"/>
      <c r="I67" s="533"/>
      <c r="J67" s="533"/>
      <c r="K67" s="533"/>
      <c r="L67" s="533"/>
      <c r="M67" s="533"/>
      <c r="N67" s="533"/>
      <c r="O67" s="505"/>
      <c r="P67" s="505"/>
      <c r="Q67" s="505"/>
      <c r="R67" s="534"/>
      <c r="S67" s="534"/>
      <c r="T67" s="534"/>
      <c r="U67" s="535"/>
      <c r="V67" s="535"/>
      <c r="W67" s="535"/>
      <c r="X67" s="535"/>
      <c r="Y67" s="535"/>
      <c r="Z67" s="535"/>
      <c r="AA67" s="535"/>
      <c r="AB67" s="535"/>
      <c r="AC67" s="342"/>
      <c r="AD67" s="343"/>
      <c r="AE67" s="343"/>
      <c r="AF67" s="344"/>
    </row>
    <row r="68" spans="1:32">
      <c r="A68" s="269" t="s">
        <v>151</v>
      </c>
      <c r="B68" s="270"/>
      <c r="C68" s="270"/>
      <c r="D68" s="270"/>
      <c r="E68" s="270"/>
      <c r="F68" s="270"/>
      <c r="G68" s="270"/>
      <c r="H68" s="270"/>
      <c r="I68" s="270"/>
      <c r="J68" s="270"/>
      <c r="K68" s="270"/>
      <c r="L68" s="270"/>
      <c r="M68" s="270"/>
      <c r="N68" s="270"/>
      <c r="O68" s="270"/>
      <c r="P68" s="270"/>
      <c r="Q68" s="270"/>
      <c r="R68" s="270"/>
      <c r="S68" s="270"/>
      <c r="T68" s="270"/>
      <c r="U68" s="270"/>
      <c r="V68" s="270"/>
      <c r="W68" s="270"/>
      <c r="X68" s="536"/>
      <c r="Y68" s="536"/>
      <c r="Z68" s="536"/>
      <c r="AA68" s="536"/>
      <c r="AB68" s="536"/>
      <c r="AC68" s="508" t="s">
        <v>196</v>
      </c>
      <c r="AD68" s="509"/>
      <c r="AE68" s="509"/>
      <c r="AF68" s="510"/>
    </row>
    <row r="69" spans="1:32">
      <c r="A69" s="272"/>
      <c r="B69" s="273"/>
      <c r="C69" s="273"/>
      <c r="D69" s="273"/>
      <c r="E69" s="273"/>
      <c r="F69" s="273"/>
      <c r="G69" s="273"/>
      <c r="H69" s="273"/>
      <c r="I69" s="273"/>
      <c r="J69" s="273"/>
      <c r="K69" s="273"/>
      <c r="L69" s="273"/>
      <c r="M69" s="273"/>
      <c r="N69" s="273"/>
      <c r="O69" s="273"/>
      <c r="P69" s="273"/>
      <c r="Q69" s="273"/>
      <c r="R69" s="273"/>
      <c r="S69" s="273"/>
      <c r="T69" s="273"/>
      <c r="U69" s="273"/>
      <c r="V69" s="273"/>
      <c r="W69" s="273"/>
      <c r="X69" s="536"/>
      <c r="Y69" s="536"/>
      <c r="Z69" s="536"/>
      <c r="AA69" s="536"/>
      <c r="AB69" s="536"/>
      <c r="AC69" s="511"/>
      <c r="AD69" s="512"/>
      <c r="AE69" s="512"/>
      <c r="AF69" s="513"/>
    </row>
  </sheetData>
  <mergeCells count="223">
    <mergeCell ref="A16:B17"/>
    <mergeCell ref="R16:T17"/>
    <mergeCell ref="U16:W17"/>
    <mergeCell ref="X16:AB17"/>
    <mergeCell ref="AC16:AF17"/>
    <mergeCell ref="C16:H17"/>
    <mergeCell ref="I16:N17"/>
    <mergeCell ref="O16:Q17"/>
    <mergeCell ref="A1:AF9"/>
    <mergeCell ref="A12:H12"/>
    <mergeCell ref="I12:AF12"/>
    <mergeCell ref="A13:H13"/>
    <mergeCell ref="I13:AF13"/>
    <mergeCell ref="W10:Y11"/>
    <mergeCell ref="Z10:AF11"/>
    <mergeCell ref="A10:V11"/>
    <mergeCell ref="A18:B19"/>
    <mergeCell ref="R18:T19"/>
    <mergeCell ref="U18:W19"/>
    <mergeCell ref="X18:AB19"/>
    <mergeCell ref="AC18:AF19"/>
    <mergeCell ref="AC20:AF21"/>
    <mergeCell ref="A22:B23"/>
    <mergeCell ref="R22:T23"/>
    <mergeCell ref="U22:W23"/>
    <mergeCell ref="X22:AB23"/>
    <mergeCell ref="AC22:AF23"/>
    <mergeCell ref="A20:B21"/>
    <mergeCell ref="R20:T21"/>
    <mergeCell ref="U20:W21"/>
    <mergeCell ref="X20:AB21"/>
    <mergeCell ref="O18:Q19"/>
    <mergeCell ref="C20:H21"/>
    <mergeCell ref="I20:N21"/>
    <mergeCell ref="O20:Q21"/>
    <mergeCell ref="O22:Q23"/>
    <mergeCell ref="C22:H23"/>
    <mergeCell ref="I22:N23"/>
    <mergeCell ref="AC24:AF25"/>
    <mergeCell ref="A26:B27"/>
    <mergeCell ref="R26:T27"/>
    <mergeCell ref="U26:W27"/>
    <mergeCell ref="X26:AB27"/>
    <mergeCell ref="AC26:AF27"/>
    <mergeCell ref="A24:B25"/>
    <mergeCell ref="R24:T25"/>
    <mergeCell ref="U24:W25"/>
    <mergeCell ref="X24:AB25"/>
    <mergeCell ref="C26:H27"/>
    <mergeCell ref="I26:N27"/>
    <mergeCell ref="O26:Q27"/>
    <mergeCell ref="C24:H25"/>
    <mergeCell ref="I24:N25"/>
    <mergeCell ref="O24:Q25"/>
    <mergeCell ref="AC28:AF29"/>
    <mergeCell ref="A30:B31"/>
    <mergeCell ref="R30:T31"/>
    <mergeCell ref="U30:W31"/>
    <mergeCell ref="X30:AB31"/>
    <mergeCell ref="AC30:AF31"/>
    <mergeCell ref="A28:B29"/>
    <mergeCell ref="R28:T29"/>
    <mergeCell ref="U28:W29"/>
    <mergeCell ref="X28:AB29"/>
    <mergeCell ref="C28:H29"/>
    <mergeCell ref="I28:N29"/>
    <mergeCell ref="O28:Q29"/>
    <mergeCell ref="C30:H31"/>
    <mergeCell ref="I30:N31"/>
    <mergeCell ref="O30:Q31"/>
    <mergeCell ref="AC32:AF33"/>
    <mergeCell ref="A34:B35"/>
    <mergeCell ref="R34:T35"/>
    <mergeCell ref="U34:W35"/>
    <mergeCell ref="X34:AB35"/>
    <mergeCell ref="AC34:AF35"/>
    <mergeCell ref="A32:B33"/>
    <mergeCell ref="R32:T33"/>
    <mergeCell ref="U32:W33"/>
    <mergeCell ref="X32:AB33"/>
    <mergeCell ref="C32:H33"/>
    <mergeCell ref="I32:N33"/>
    <mergeCell ref="O32:Q33"/>
    <mergeCell ref="C34:H35"/>
    <mergeCell ref="I34:N35"/>
    <mergeCell ref="O34:Q35"/>
    <mergeCell ref="AC36:AF37"/>
    <mergeCell ref="A38:B39"/>
    <mergeCell ref="R38:T39"/>
    <mergeCell ref="U38:W39"/>
    <mergeCell ref="X38:AB39"/>
    <mergeCell ref="AC38:AF39"/>
    <mergeCell ref="A36:B37"/>
    <mergeCell ref="R36:T37"/>
    <mergeCell ref="U36:W37"/>
    <mergeCell ref="X36:AB37"/>
    <mergeCell ref="C36:H37"/>
    <mergeCell ref="I36:N37"/>
    <mergeCell ref="O36:Q37"/>
    <mergeCell ref="C38:H39"/>
    <mergeCell ref="I38:N39"/>
    <mergeCell ref="O38:Q39"/>
    <mergeCell ref="AC40:AF41"/>
    <mergeCell ref="A42:B43"/>
    <mergeCell ref="R42:T43"/>
    <mergeCell ref="U42:W43"/>
    <mergeCell ref="X42:AB43"/>
    <mergeCell ref="AC42:AF43"/>
    <mergeCell ref="A40:B41"/>
    <mergeCell ref="R40:T41"/>
    <mergeCell ref="U40:W41"/>
    <mergeCell ref="X40:AB41"/>
    <mergeCell ref="C40:H41"/>
    <mergeCell ref="I40:N41"/>
    <mergeCell ref="O40:Q41"/>
    <mergeCell ref="C42:H43"/>
    <mergeCell ref="I42:N43"/>
    <mergeCell ref="O42:Q43"/>
    <mergeCell ref="AC44:AF45"/>
    <mergeCell ref="A46:B47"/>
    <mergeCell ref="R46:T47"/>
    <mergeCell ref="U46:W47"/>
    <mergeCell ref="X46:AB47"/>
    <mergeCell ref="AC46:AF47"/>
    <mergeCell ref="A44:B45"/>
    <mergeCell ref="R44:T45"/>
    <mergeCell ref="U44:W45"/>
    <mergeCell ref="X44:AB45"/>
    <mergeCell ref="C44:H45"/>
    <mergeCell ref="I44:N45"/>
    <mergeCell ref="O44:Q45"/>
    <mergeCell ref="C46:H47"/>
    <mergeCell ref="I46:N47"/>
    <mergeCell ref="O46:Q47"/>
    <mergeCell ref="AC48:AF49"/>
    <mergeCell ref="A50:B51"/>
    <mergeCell ref="R50:T51"/>
    <mergeCell ref="U50:W51"/>
    <mergeCell ref="X50:AB51"/>
    <mergeCell ref="AC50:AF51"/>
    <mergeCell ref="A48:B49"/>
    <mergeCell ref="R48:T49"/>
    <mergeCell ref="U48:W49"/>
    <mergeCell ref="X48:AB49"/>
    <mergeCell ref="C48:H49"/>
    <mergeCell ref="I48:N49"/>
    <mergeCell ref="O48:Q49"/>
    <mergeCell ref="C50:H51"/>
    <mergeCell ref="I50:N51"/>
    <mergeCell ref="O50:Q51"/>
    <mergeCell ref="AC52:AF53"/>
    <mergeCell ref="A54:B55"/>
    <mergeCell ref="R54:T55"/>
    <mergeCell ref="U54:W55"/>
    <mergeCell ref="X54:AB55"/>
    <mergeCell ref="AC54:AF55"/>
    <mergeCell ref="A52:B53"/>
    <mergeCell ref="R52:T53"/>
    <mergeCell ref="U52:W53"/>
    <mergeCell ref="X52:AB53"/>
    <mergeCell ref="C52:H53"/>
    <mergeCell ref="I52:N53"/>
    <mergeCell ref="O52:Q53"/>
    <mergeCell ref="C54:H55"/>
    <mergeCell ref="I54:N55"/>
    <mergeCell ref="O54:Q55"/>
    <mergeCell ref="AC56:AF57"/>
    <mergeCell ref="A58:B59"/>
    <mergeCell ref="R58:T59"/>
    <mergeCell ref="U58:W59"/>
    <mergeCell ref="X58:AB59"/>
    <mergeCell ref="AC58:AF59"/>
    <mergeCell ref="A56:B57"/>
    <mergeCell ref="R56:T57"/>
    <mergeCell ref="U56:W57"/>
    <mergeCell ref="X56:AB57"/>
    <mergeCell ref="C56:H57"/>
    <mergeCell ref="I56:N57"/>
    <mergeCell ref="O56:Q57"/>
    <mergeCell ref="C58:H59"/>
    <mergeCell ref="I58:N59"/>
    <mergeCell ref="O58:Q59"/>
    <mergeCell ref="C60:H61"/>
    <mergeCell ref="I60:N61"/>
    <mergeCell ref="O60:Q61"/>
    <mergeCell ref="C62:H63"/>
    <mergeCell ref="AC66:AF67"/>
    <mergeCell ref="X68:AB69"/>
    <mergeCell ref="AC68:AF69"/>
    <mergeCell ref="A68:W69"/>
    <mergeCell ref="A66:B67"/>
    <mergeCell ref="R66:T67"/>
    <mergeCell ref="U66:W67"/>
    <mergeCell ref="X66:AB67"/>
    <mergeCell ref="C66:H67"/>
    <mergeCell ref="I66:N67"/>
    <mergeCell ref="O66:Q67"/>
    <mergeCell ref="I62:N63"/>
    <mergeCell ref="O62:Q63"/>
    <mergeCell ref="AJ6:AU13"/>
    <mergeCell ref="A64:B65"/>
    <mergeCell ref="C64:H65"/>
    <mergeCell ref="I64:N65"/>
    <mergeCell ref="O64:Q65"/>
    <mergeCell ref="R64:T65"/>
    <mergeCell ref="U64:W65"/>
    <mergeCell ref="X64:AB65"/>
    <mergeCell ref="AC64:AF65"/>
    <mergeCell ref="C18:H19"/>
    <mergeCell ref="I18:N19"/>
    <mergeCell ref="AC60:AF61"/>
    <mergeCell ref="A62:B63"/>
    <mergeCell ref="R62:T63"/>
    <mergeCell ref="U62:W63"/>
    <mergeCell ref="X62:AB63"/>
    <mergeCell ref="AC62:AF63"/>
    <mergeCell ref="A60:B61"/>
    <mergeCell ref="R60:T61"/>
    <mergeCell ref="U60:W61"/>
    <mergeCell ref="X60:AB61"/>
    <mergeCell ref="A14:V15"/>
    <mergeCell ref="W14:Y15"/>
    <mergeCell ref="Z14:AF15"/>
  </mergeCells>
  <phoneticPr fontId="2"/>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rowBreaks count="1" manualBreakCount="1">
    <brk id="13" max="31"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sheetPr>
  <dimension ref="A1:AU57"/>
  <sheetViews>
    <sheetView showGridLines="0" showZeros="0" view="pageBreakPreview" zoomScale="85" zoomScaleNormal="100" zoomScaleSheetLayoutView="85" workbookViewId="0">
      <selection sqref="A1:AF9"/>
    </sheetView>
  </sheetViews>
  <sheetFormatPr defaultColWidth="3" defaultRowHeight="13.5"/>
  <cols>
    <col min="1" max="16384" width="3" style="3"/>
  </cols>
  <sheetData>
    <row r="1" spans="1:47">
      <c r="A1" s="537"/>
      <c r="B1" s="538"/>
      <c r="C1" s="538"/>
      <c r="D1" s="538"/>
      <c r="E1" s="538"/>
      <c r="F1" s="538"/>
      <c r="G1" s="538"/>
      <c r="H1" s="538"/>
      <c r="I1" s="538"/>
      <c r="J1" s="538"/>
      <c r="K1" s="538"/>
      <c r="L1" s="538"/>
      <c r="M1" s="538"/>
      <c r="N1" s="538"/>
      <c r="O1" s="538"/>
      <c r="P1" s="538"/>
      <c r="Q1" s="538"/>
      <c r="R1" s="538"/>
      <c r="S1" s="538"/>
      <c r="T1" s="538"/>
      <c r="U1" s="538"/>
      <c r="V1" s="538"/>
      <c r="W1" s="538"/>
      <c r="X1" s="538"/>
      <c r="Y1" s="538"/>
      <c r="Z1" s="538"/>
      <c r="AA1" s="538"/>
      <c r="AB1" s="538"/>
      <c r="AC1" s="538"/>
      <c r="AD1" s="538"/>
      <c r="AE1" s="538"/>
      <c r="AF1" s="539"/>
    </row>
    <row r="2" spans="1:47">
      <c r="A2" s="540"/>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2"/>
    </row>
    <row r="3" spans="1:47">
      <c r="A3" s="540"/>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2"/>
    </row>
    <row r="4" spans="1:47">
      <c r="A4" s="540"/>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2"/>
    </row>
    <row r="5" spans="1:47">
      <c r="A5" s="540"/>
      <c r="B5" s="541"/>
      <c r="C5" s="541"/>
      <c r="D5" s="541"/>
      <c r="E5" s="541"/>
      <c r="F5" s="541"/>
      <c r="G5" s="541"/>
      <c r="H5" s="541"/>
      <c r="I5" s="541"/>
      <c r="J5" s="541"/>
      <c r="K5" s="541"/>
      <c r="L5" s="541"/>
      <c r="M5" s="541"/>
      <c r="N5" s="541"/>
      <c r="O5" s="541"/>
      <c r="P5" s="541"/>
      <c r="Q5" s="541"/>
      <c r="R5" s="541"/>
      <c r="S5" s="541"/>
      <c r="T5" s="541"/>
      <c r="U5" s="541"/>
      <c r="V5" s="541"/>
      <c r="W5" s="541"/>
      <c r="X5" s="541"/>
      <c r="Y5" s="541"/>
      <c r="Z5" s="541"/>
      <c r="AA5" s="541"/>
      <c r="AB5" s="541"/>
      <c r="AC5" s="541"/>
      <c r="AD5" s="541"/>
      <c r="AE5" s="541"/>
      <c r="AF5" s="542"/>
    </row>
    <row r="6" spans="1:47">
      <c r="A6" s="540"/>
      <c r="B6" s="541"/>
      <c r="C6" s="541"/>
      <c r="D6" s="541"/>
      <c r="E6" s="541"/>
      <c r="F6" s="541"/>
      <c r="G6" s="541"/>
      <c r="H6" s="541"/>
      <c r="I6" s="541"/>
      <c r="J6" s="541"/>
      <c r="K6" s="541"/>
      <c r="L6" s="541"/>
      <c r="M6" s="541"/>
      <c r="N6" s="541"/>
      <c r="O6" s="541"/>
      <c r="P6" s="541"/>
      <c r="Q6" s="541"/>
      <c r="R6" s="541"/>
      <c r="S6" s="541"/>
      <c r="T6" s="541"/>
      <c r="U6" s="541"/>
      <c r="V6" s="541"/>
      <c r="W6" s="541"/>
      <c r="X6" s="541"/>
      <c r="Y6" s="541"/>
      <c r="Z6" s="541"/>
      <c r="AA6" s="541"/>
      <c r="AB6" s="541"/>
      <c r="AC6" s="541"/>
      <c r="AD6" s="541"/>
      <c r="AE6" s="541"/>
      <c r="AF6" s="542"/>
      <c r="AJ6" s="524" t="s">
        <v>293</v>
      </c>
      <c r="AK6" s="525"/>
      <c r="AL6" s="525"/>
      <c r="AM6" s="525"/>
      <c r="AN6" s="525"/>
      <c r="AO6" s="525"/>
      <c r="AP6" s="525"/>
      <c r="AQ6" s="525"/>
      <c r="AR6" s="525"/>
      <c r="AS6" s="525"/>
      <c r="AT6" s="525"/>
      <c r="AU6" s="526"/>
    </row>
    <row r="7" spans="1:47">
      <c r="A7" s="540"/>
      <c r="B7" s="541"/>
      <c r="C7" s="541"/>
      <c r="D7" s="541"/>
      <c r="E7" s="541"/>
      <c r="F7" s="541"/>
      <c r="G7" s="541"/>
      <c r="H7" s="541"/>
      <c r="I7" s="541"/>
      <c r="J7" s="541"/>
      <c r="K7" s="541"/>
      <c r="L7" s="541"/>
      <c r="M7" s="541"/>
      <c r="N7" s="541"/>
      <c r="O7" s="541"/>
      <c r="P7" s="541"/>
      <c r="Q7" s="541"/>
      <c r="R7" s="541"/>
      <c r="S7" s="541"/>
      <c r="T7" s="541"/>
      <c r="U7" s="541"/>
      <c r="V7" s="541"/>
      <c r="W7" s="541"/>
      <c r="X7" s="541"/>
      <c r="Y7" s="541"/>
      <c r="Z7" s="541"/>
      <c r="AA7" s="541"/>
      <c r="AB7" s="541"/>
      <c r="AC7" s="541"/>
      <c r="AD7" s="541"/>
      <c r="AE7" s="541"/>
      <c r="AF7" s="542"/>
      <c r="AJ7" s="527"/>
      <c r="AK7" s="528"/>
      <c r="AL7" s="528"/>
      <c r="AM7" s="528"/>
      <c r="AN7" s="528"/>
      <c r="AO7" s="528"/>
      <c r="AP7" s="528"/>
      <c r="AQ7" s="528"/>
      <c r="AR7" s="528"/>
      <c r="AS7" s="528"/>
      <c r="AT7" s="528"/>
      <c r="AU7" s="529"/>
    </row>
    <row r="8" spans="1:47">
      <c r="A8" s="540"/>
      <c r="B8" s="541"/>
      <c r="C8" s="541"/>
      <c r="D8" s="541"/>
      <c r="E8" s="541"/>
      <c r="F8" s="541"/>
      <c r="G8" s="541"/>
      <c r="H8" s="541"/>
      <c r="I8" s="541"/>
      <c r="J8" s="541"/>
      <c r="K8" s="541"/>
      <c r="L8" s="541"/>
      <c r="M8" s="541"/>
      <c r="N8" s="541"/>
      <c r="O8" s="541"/>
      <c r="P8" s="541"/>
      <c r="Q8" s="541"/>
      <c r="R8" s="541"/>
      <c r="S8" s="541"/>
      <c r="T8" s="541"/>
      <c r="U8" s="541"/>
      <c r="V8" s="541"/>
      <c r="W8" s="541"/>
      <c r="X8" s="541"/>
      <c r="Y8" s="541"/>
      <c r="Z8" s="541"/>
      <c r="AA8" s="541"/>
      <c r="AB8" s="541"/>
      <c r="AC8" s="541"/>
      <c r="AD8" s="541"/>
      <c r="AE8" s="541"/>
      <c r="AF8" s="542"/>
      <c r="AJ8" s="527"/>
      <c r="AK8" s="528"/>
      <c r="AL8" s="528"/>
      <c r="AM8" s="528"/>
      <c r="AN8" s="528"/>
      <c r="AO8" s="528"/>
      <c r="AP8" s="528"/>
      <c r="AQ8" s="528"/>
      <c r="AR8" s="528"/>
      <c r="AS8" s="528"/>
      <c r="AT8" s="528"/>
      <c r="AU8" s="529"/>
    </row>
    <row r="9" spans="1:47">
      <c r="A9" s="543"/>
      <c r="B9" s="544"/>
      <c r="C9" s="544"/>
      <c r="D9" s="544"/>
      <c r="E9" s="544"/>
      <c r="F9" s="544"/>
      <c r="G9" s="544"/>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5"/>
      <c r="AJ9" s="527"/>
      <c r="AK9" s="528"/>
      <c r="AL9" s="528"/>
      <c r="AM9" s="528"/>
      <c r="AN9" s="528"/>
      <c r="AO9" s="528"/>
      <c r="AP9" s="528"/>
      <c r="AQ9" s="528"/>
      <c r="AR9" s="528"/>
      <c r="AS9" s="528"/>
      <c r="AT9" s="528"/>
      <c r="AU9" s="529"/>
    </row>
    <row r="10" spans="1:47" ht="13.5" customHeight="1">
      <c r="A10" s="263" t="s">
        <v>245</v>
      </c>
      <c r="B10" s="264"/>
      <c r="C10" s="264"/>
      <c r="D10" s="264"/>
      <c r="E10" s="264"/>
      <c r="F10" s="264"/>
      <c r="G10" s="264"/>
      <c r="H10" s="264"/>
      <c r="I10" s="264"/>
      <c r="J10" s="264"/>
      <c r="K10" s="264"/>
      <c r="L10" s="264"/>
      <c r="M10" s="264"/>
      <c r="N10" s="264"/>
      <c r="O10" s="264"/>
      <c r="P10" s="264"/>
      <c r="Q10" s="264"/>
      <c r="R10" s="264"/>
      <c r="S10" s="264"/>
      <c r="T10" s="264"/>
      <c r="U10" s="264"/>
      <c r="V10" s="401"/>
      <c r="W10" s="251" t="s">
        <v>78</v>
      </c>
      <c r="X10" s="252"/>
      <c r="Y10" s="253"/>
      <c r="Z10" s="257" t="s">
        <v>333</v>
      </c>
      <c r="AA10" s="258"/>
      <c r="AB10" s="258"/>
      <c r="AC10" s="258"/>
      <c r="AD10" s="258"/>
      <c r="AE10" s="258"/>
      <c r="AF10" s="259"/>
      <c r="AJ10" s="527"/>
      <c r="AK10" s="528"/>
      <c r="AL10" s="528"/>
      <c r="AM10" s="528"/>
      <c r="AN10" s="528"/>
      <c r="AO10" s="528"/>
      <c r="AP10" s="528"/>
      <c r="AQ10" s="528"/>
      <c r="AR10" s="528"/>
      <c r="AS10" s="528"/>
      <c r="AT10" s="528"/>
      <c r="AU10" s="529"/>
    </row>
    <row r="11" spans="1:47" ht="13.5" customHeight="1">
      <c r="A11" s="265"/>
      <c r="B11" s="266"/>
      <c r="C11" s="266"/>
      <c r="D11" s="266"/>
      <c r="E11" s="266"/>
      <c r="F11" s="266"/>
      <c r="G11" s="266"/>
      <c r="H11" s="266"/>
      <c r="I11" s="266"/>
      <c r="J11" s="266"/>
      <c r="K11" s="266"/>
      <c r="L11" s="266"/>
      <c r="M11" s="266"/>
      <c r="N11" s="266"/>
      <c r="O11" s="266"/>
      <c r="P11" s="266"/>
      <c r="Q11" s="266"/>
      <c r="R11" s="266"/>
      <c r="S11" s="266"/>
      <c r="T11" s="266"/>
      <c r="U11" s="266"/>
      <c r="V11" s="402"/>
      <c r="W11" s="254"/>
      <c r="X11" s="255"/>
      <c r="Y11" s="256"/>
      <c r="Z11" s="260"/>
      <c r="AA11" s="261"/>
      <c r="AB11" s="261"/>
      <c r="AC11" s="261"/>
      <c r="AD11" s="261"/>
      <c r="AE11" s="261"/>
      <c r="AF11" s="262"/>
      <c r="AJ11" s="527"/>
      <c r="AK11" s="528"/>
      <c r="AL11" s="528"/>
      <c r="AM11" s="528"/>
      <c r="AN11" s="528"/>
      <c r="AO11" s="528"/>
      <c r="AP11" s="528"/>
      <c r="AQ11" s="528"/>
      <c r="AR11" s="528"/>
      <c r="AS11" s="528"/>
      <c r="AT11" s="528"/>
      <c r="AU11" s="529"/>
    </row>
    <row r="12" spans="1:47">
      <c r="A12" s="546" t="s">
        <v>15</v>
      </c>
      <c r="B12" s="546"/>
      <c r="C12" s="546"/>
      <c r="D12" s="546"/>
      <c r="E12" s="546"/>
      <c r="F12" s="546"/>
      <c r="G12" s="546"/>
      <c r="H12" s="546"/>
      <c r="I12" s="288" t="str">
        <f>IF(データ!M25=0," ",データ!M25)</f>
        <v>雲南市民バス（２９人乗り４WD）更新事業</v>
      </c>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90"/>
      <c r="AJ12" s="527"/>
      <c r="AK12" s="528"/>
      <c r="AL12" s="528"/>
      <c r="AM12" s="528"/>
      <c r="AN12" s="528"/>
      <c r="AO12" s="528"/>
      <c r="AP12" s="528"/>
      <c r="AQ12" s="528"/>
      <c r="AR12" s="528"/>
      <c r="AS12" s="528"/>
      <c r="AT12" s="528"/>
      <c r="AU12" s="529"/>
    </row>
    <row r="13" spans="1:47">
      <c r="A13" s="546" t="s">
        <v>129</v>
      </c>
      <c r="B13" s="546"/>
      <c r="C13" s="546"/>
      <c r="D13" s="546"/>
      <c r="E13" s="546"/>
      <c r="F13" s="546"/>
      <c r="G13" s="546"/>
      <c r="H13" s="546"/>
      <c r="I13" s="288" t="str">
        <f>IF(データ!M26=0," ",データ!M26)</f>
        <v>雲南市木次町里方</v>
      </c>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90"/>
      <c r="AJ13" s="530"/>
      <c r="AK13" s="531"/>
      <c r="AL13" s="531"/>
      <c r="AM13" s="531"/>
      <c r="AN13" s="531"/>
      <c r="AO13" s="531"/>
      <c r="AP13" s="531"/>
      <c r="AQ13" s="531"/>
      <c r="AR13" s="531"/>
      <c r="AS13" s="531"/>
      <c r="AT13" s="531"/>
      <c r="AU13" s="532"/>
    </row>
    <row r="14" spans="1:47">
      <c r="A14" s="546" t="s">
        <v>83</v>
      </c>
      <c r="B14" s="546"/>
      <c r="C14" s="546"/>
      <c r="D14" s="546"/>
      <c r="E14" s="546"/>
      <c r="F14" s="547" t="s">
        <v>4</v>
      </c>
      <c r="G14" s="548"/>
      <c r="H14" s="549"/>
      <c r="I14" s="556"/>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8"/>
    </row>
    <row r="15" spans="1:47">
      <c r="A15" s="546"/>
      <c r="B15" s="546"/>
      <c r="C15" s="546"/>
      <c r="D15" s="546"/>
      <c r="E15" s="546"/>
      <c r="F15" s="550"/>
      <c r="G15" s="551"/>
      <c r="H15" s="552"/>
      <c r="I15" s="559"/>
      <c r="J15" s="560"/>
      <c r="K15" s="560"/>
      <c r="L15" s="560"/>
      <c r="M15" s="560"/>
      <c r="N15" s="560"/>
      <c r="O15" s="560"/>
      <c r="P15" s="560"/>
      <c r="Q15" s="560"/>
      <c r="R15" s="560"/>
      <c r="S15" s="560"/>
      <c r="T15" s="560"/>
      <c r="U15" s="560"/>
      <c r="V15" s="560"/>
      <c r="W15" s="560"/>
      <c r="X15" s="560"/>
      <c r="Y15" s="560"/>
      <c r="Z15" s="560"/>
      <c r="AA15" s="560"/>
      <c r="AB15" s="560"/>
      <c r="AC15" s="560"/>
      <c r="AD15" s="560"/>
      <c r="AE15" s="560"/>
      <c r="AF15" s="561"/>
    </row>
    <row r="16" spans="1:47">
      <c r="A16" s="546"/>
      <c r="B16" s="546"/>
      <c r="C16" s="546"/>
      <c r="D16" s="546"/>
      <c r="E16" s="546"/>
      <c r="F16" s="550"/>
      <c r="G16" s="551"/>
      <c r="H16" s="552"/>
      <c r="I16" s="559"/>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1"/>
    </row>
    <row r="17" spans="1:32">
      <c r="A17" s="546"/>
      <c r="B17" s="546"/>
      <c r="C17" s="546"/>
      <c r="D17" s="546"/>
      <c r="E17" s="546"/>
      <c r="F17" s="550"/>
      <c r="G17" s="551"/>
      <c r="H17" s="552"/>
      <c r="I17" s="559"/>
      <c r="J17" s="560"/>
      <c r="K17" s="560"/>
      <c r="L17" s="560"/>
      <c r="M17" s="560"/>
      <c r="N17" s="560"/>
      <c r="O17" s="560"/>
      <c r="P17" s="560"/>
      <c r="Q17" s="560"/>
      <c r="R17" s="560"/>
      <c r="S17" s="560"/>
      <c r="T17" s="560"/>
      <c r="U17" s="560"/>
      <c r="V17" s="560"/>
      <c r="W17" s="560"/>
      <c r="X17" s="560"/>
      <c r="Y17" s="560"/>
      <c r="Z17" s="560"/>
      <c r="AA17" s="560"/>
      <c r="AB17" s="560"/>
      <c r="AC17" s="560"/>
      <c r="AD17" s="560"/>
      <c r="AE17" s="560"/>
      <c r="AF17" s="561"/>
    </row>
    <row r="18" spans="1:32">
      <c r="A18" s="546"/>
      <c r="B18" s="546"/>
      <c r="C18" s="546"/>
      <c r="D18" s="546"/>
      <c r="E18" s="546"/>
      <c r="F18" s="550"/>
      <c r="G18" s="551"/>
      <c r="H18" s="552"/>
      <c r="I18" s="559"/>
      <c r="J18" s="560"/>
      <c r="K18" s="560"/>
      <c r="L18" s="560"/>
      <c r="M18" s="560"/>
      <c r="N18" s="560"/>
      <c r="O18" s="560"/>
      <c r="P18" s="560"/>
      <c r="Q18" s="560"/>
      <c r="R18" s="560"/>
      <c r="S18" s="560"/>
      <c r="T18" s="560"/>
      <c r="U18" s="560"/>
      <c r="V18" s="560"/>
      <c r="W18" s="560"/>
      <c r="X18" s="560"/>
      <c r="Y18" s="560"/>
      <c r="Z18" s="560"/>
      <c r="AA18" s="560"/>
      <c r="AB18" s="560"/>
      <c r="AC18" s="560"/>
      <c r="AD18" s="560"/>
      <c r="AE18" s="560"/>
      <c r="AF18" s="561"/>
    </row>
    <row r="19" spans="1:32">
      <c r="A19" s="546"/>
      <c r="B19" s="546"/>
      <c r="C19" s="546"/>
      <c r="D19" s="546"/>
      <c r="E19" s="546"/>
      <c r="F19" s="550"/>
      <c r="G19" s="551"/>
      <c r="H19" s="552"/>
      <c r="I19" s="559"/>
      <c r="J19" s="560"/>
      <c r="K19" s="560"/>
      <c r="L19" s="560"/>
      <c r="M19" s="560"/>
      <c r="N19" s="560"/>
      <c r="O19" s="560"/>
      <c r="P19" s="560"/>
      <c r="Q19" s="560"/>
      <c r="R19" s="560"/>
      <c r="S19" s="560"/>
      <c r="T19" s="560"/>
      <c r="U19" s="560"/>
      <c r="V19" s="560"/>
      <c r="W19" s="560"/>
      <c r="X19" s="560"/>
      <c r="Y19" s="560"/>
      <c r="Z19" s="560"/>
      <c r="AA19" s="560"/>
      <c r="AB19" s="560"/>
      <c r="AC19" s="560"/>
      <c r="AD19" s="560"/>
      <c r="AE19" s="560"/>
      <c r="AF19" s="561"/>
    </row>
    <row r="20" spans="1:32">
      <c r="A20" s="546"/>
      <c r="B20" s="546"/>
      <c r="C20" s="546"/>
      <c r="D20" s="546"/>
      <c r="E20" s="546"/>
      <c r="F20" s="550"/>
      <c r="G20" s="551"/>
      <c r="H20" s="552"/>
      <c r="I20" s="559"/>
      <c r="J20" s="560"/>
      <c r="K20" s="560"/>
      <c r="L20" s="560"/>
      <c r="M20" s="560"/>
      <c r="N20" s="560"/>
      <c r="O20" s="560"/>
      <c r="P20" s="560"/>
      <c r="Q20" s="560"/>
      <c r="R20" s="560"/>
      <c r="S20" s="560"/>
      <c r="T20" s="560"/>
      <c r="U20" s="560"/>
      <c r="V20" s="560"/>
      <c r="W20" s="560"/>
      <c r="X20" s="560"/>
      <c r="Y20" s="560"/>
      <c r="Z20" s="560"/>
      <c r="AA20" s="560"/>
      <c r="AB20" s="560"/>
      <c r="AC20" s="560"/>
      <c r="AD20" s="560"/>
      <c r="AE20" s="560"/>
      <c r="AF20" s="561"/>
    </row>
    <row r="21" spans="1:32">
      <c r="A21" s="546"/>
      <c r="B21" s="546"/>
      <c r="C21" s="546"/>
      <c r="D21" s="546"/>
      <c r="E21" s="546"/>
      <c r="F21" s="550"/>
      <c r="G21" s="551"/>
      <c r="H21" s="552"/>
      <c r="I21" s="559"/>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1"/>
    </row>
    <row r="22" spans="1:32">
      <c r="A22" s="546"/>
      <c r="B22" s="546"/>
      <c r="C22" s="546"/>
      <c r="D22" s="546"/>
      <c r="E22" s="546"/>
      <c r="F22" s="550"/>
      <c r="G22" s="551"/>
      <c r="H22" s="552"/>
      <c r="I22" s="559"/>
      <c r="J22" s="560"/>
      <c r="K22" s="560"/>
      <c r="L22" s="560"/>
      <c r="M22" s="560"/>
      <c r="N22" s="560"/>
      <c r="O22" s="560"/>
      <c r="P22" s="560"/>
      <c r="Q22" s="560"/>
      <c r="R22" s="560"/>
      <c r="S22" s="560"/>
      <c r="T22" s="560"/>
      <c r="U22" s="560"/>
      <c r="V22" s="560"/>
      <c r="W22" s="560"/>
      <c r="X22" s="560"/>
      <c r="Y22" s="560"/>
      <c r="Z22" s="560"/>
      <c r="AA22" s="560"/>
      <c r="AB22" s="560"/>
      <c r="AC22" s="560"/>
      <c r="AD22" s="560"/>
      <c r="AE22" s="560"/>
      <c r="AF22" s="561"/>
    </row>
    <row r="23" spans="1:32">
      <c r="A23" s="546"/>
      <c r="B23" s="546"/>
      <c r="C23" s="546"/>
      <c r="D23" s="546"/>
      <c r="E23" s="546"/>
      <c r="F23" s="550"/>
      <c r="G23" s="551"/>
      <c r="H23" s="552"/>
      <c r="I23" s="559"/>
      <c r="J23" s="560"/>
      <c r="K23" s="560"/>
      <c r="L23" s="560"/>
      <c r="M23" s="560"/>
      <c r="N23" s="560"/>
      <c r="O23" s="560"/>
      <c r="P23" s="560"/>
      <c r="Q23" s="560"/>
      <c r="R23" s="560"/>
      <c r="S23" s="560"/>
      <c r="T23" s="560"/>
      <c r="U23" s="560"/>
      <c r="V23" s="560"/>
      <c r="W23" s="560"/>
      <c r="X23" s="560"/>
      <c r="Y23" s="560"/>
      <c r="Z23" s="560"/>
      <c r="AA23" s="560"/>
      <c r="AB23" s="560"/>
      <c r="AC23" s="560"/>
      <c r="AD23" s="560"/>
      <c r="AE23" s="560"/>
      <c r="AF23" s="561"/>
    </row>
    <row r="24" spans="1:32">
      <c r="A24" s="546"/>
      <c r="B24" s="546"/>
      <c r="C24" s="546"/>
      <c r="D24" s="546"/>
      <c r="E24" s="546"/>
      <c r="F24" s="550"/>
      <c r="G24" s="551"/>
      <c r="H24" s="552"/>
      <c r="I24" s="559"/>
      <c r="J24" s="560"/>
      <c r="K24" s="560"/>
      <c r="L24" s="560"/>
      <c r="M24" s="560"/>
      <c r="N24" s="560"/>
      <c r="O24" s="560"/>
      <c r="P24" s="560"/>
      <c r="Q24" s="560"/>
      <c r="R24" s="560"/>
      <c r="S24" s="560"/>
      <c r="T24" s="560"/>
      <c r="U24" s="560"/>
      <c r="V24" s="560"/>
      <c r="W24" s="560"/>
      <c r="X24" s="560"/>
      <c r="Y24" s="560"/>
      <c r="Z24" s="560"/>
      <c r="AA24" s="560"/>
      <c r="AB24" s="560"/>
      <c r="AC24" s="560"/>
      <c r="AD24" s="560"/>
      <c r="AE24" s="560"/>
      <c r="AF24" s="561"/>
    </row>
    <row r="25" spans="1:32">
      <c r="A25" s="546"/>
      <c r="B25" s="546"/>
      <c r="C25" s="546"/>
      <c r="D25" s="546"/>
      <c r="E25" s="546"/>
      <c r="F25" s="550"/>
      <c r="G25" s="551"/>
      <c r="H25" s="552"/>
      <c r="I25" s="559"/>
      <c r="J25" s="560"/>
      <c r="K25" s="560"/>
      <c r="L25" s="560"/>
      <c r="M25" s="560"/>
      <c r="N25" s="560"/>
      <c r="O25" s="560"/>
      <c r="P25" s="560"/>
      <c r="Q25" s="560"/>
      <c r="R25" s="560"/>
      <c r="S25" s="560"/>
      <c r="T25" s="560"/>
      <c r="U25" s="560"/>
      <c r="V25" s="560"/>
      <c r="W25" s="560"/>
      <c r="X25" s="560"/>
      <c r="Y25" s="560"/>
      <c r="Z25" s="560"/>
      <c r="AA25" s="560"/>
      <c r="AB25" s="560"/>
      <c r="AC25" s="560"/>
      <c r="AD25" s="560"/>
      <c r="AE25" s="560"/>
      <c r="AF25" s="561"/>
    </row>
    <row r="26" spans="1:32">
      <c r="A26" s="546"/>
      <c r="B26" s="546"/>
      <c r="C26" s="546"/>
      <c r="D26" s="546"/>
      <c r="E26" s="546"/>
      <c r="F26" s="550"/>
      <c r="G26" s="551"/>
      <c r="H26" s="552"/>
      <c r="I26" s="559"/>
      <c r="J26" s="560"/>
      <c r="K26" s="560"/>
      <c r="L26" s="560"/>
      <c r="M26" s="560"/>
      <c r="N26" s="560"/>
      <c r="O26" s="560"/>
      <c r="P26" s="560"/>
      <c r="Q26" s="560"/>
      <c r="R26" s="560"/>
      <c r="S26" s="560"/>
      <c r="T26" s="560"/>
      <c r="U26" s="560"/>
      <c r="V26" s="560"/>
      <c r="W26" s="560"/>
      <c r="X26" s="560"/>
      <c r="Y26" s="560"/>
      <c r="Z26" s="560"/>
      <c r="AA26" s="560"/>
      <c r="AB26" s="560"/>
      <c r="AC26" s="560"/>
      <c r="AD26" s="560"/>
      <c r="AE26" s="560"/>
      <c r="AF26" s="561"/>
    </row>
    <row r="27" spans="1:32">
      <c r="A27" s="546"/>
      <c r="B27" s="546"/>
      <c r="C27" s="546"/>
      <c r="D27" s="546"/>
      <c r="E27" s="546"/>
      <c r="F27" s="550"/>
      <c r="G27" s="551"/>
      <c r="H27" s="552"/>
      <c r="I27" s="559"/>
      <c r="J27" s="560"/>
      <c r="K27" s="560"/>
      <c r="L27" s="560"/>
      <c r="M27" s="560"/>
      <c r="N27" s="560"/>
      <c r="O27" s="560"/>
      <c r="P27" s="560"/>
      <c r="Q27" s="560"/>
      <c r="R27" s="560"/>
      <c r="S27" s="560"/>
      <c r="T27" s="560"/>
      <c r="U27" s="560"/>
      <c r="V27" s="560"/>
      <c r="W27" s="560"/>
      <c r="X27" s="560"/>
      <c r="Y27" s="560"/>
      <c r="Z27" s="560"/>
      <c r="AA27" s="560"/>
      <c r="AB27" s="560"/>
      <c r="AC27" s="560"/>
      <c r="AD27" s="560"/>
      <c r="AE27" s="560"/>
      <c r="AF27" s="561"/>
    </row>
    <row r="28" spans="1:32">
      <c r="A28" s="546"/>
      <c r="B28" s="546"/>
      <c r="C28" s="546"/>
      <c r="D28" s="546"/>
      <c r="E28" s="546"/>
      <c r="F28" s="550"/>
      <c r="G28" s="551"/>
      <c r="H28" s="552"/>
      <c r="I28" s="559"/>
      <c r="J28" s="560"/>
      <c r="K28" s="560"/>
      <c r="L28" s="560"/>
      <c r="M28" s="560"/>
      <c r="N28" s="560"/>
      <c r="O28" s="560"/>
      <c r="P28" s="560"/>
      <c r="Q28" s="560"/>
      <c r="R28" s="560"/>
      <c r="S28" s="560"/>
      <c r="T28" s="560"/>
      <c r="U28" s="560"/>
      <c r="V28" s="560"/>
      <c r="W28" s="560"/>
      <c r="X28" s="560"/>
      <c r="Y28" s="560"/>
      <c r="Z28" s="560"/>
      <c r="AA28" s="560"/>
      <c r="AB28" s="560"/>
      <c r="AC28" s="560"/>
      <c r="AD28" s="560"/>
      <c r="AE28" s="560"/>
      <c r="AF28" s="561"/>
    </row>
    <row r="29" spans="1:32">
      <c r="A29" s="546"/>
      <c r="B29" s="546"/>
      <c r="C29" s="546"/>
      <c r="D29" s="546"/>
      <c r="E29" s="546"/>
      <c r="F29" s="550"/>
      <c r="G29" s="551"/>
      <c r="H29" s="552"/>
      <c r="I29" s="559"/>
      <c r="J29" s="560"/>
      <c r="K29" s="560"/>
      <c r="L29" s="560"/>
      <c r="M29" s="560"/>
      <c r="N29" s="560"/>
      <c r="O29" s="560"/>
      <c r="P29" s="560"/>
      <c r="Q29" s="560"/>
      <c r="R29" s="560"/>
      <c r="S29" s="560"/>
      <c r="T29" s="560"/>
      <c r="U29" s="560"/>
      <c r="V29" s="560"/>
      <c r="W29" s="560"/>
      <c r="X29" s="560"/>
      <c r="Y29" s="560"/>
      <c r="Z29" s="560"/>
      <c r="AA29" s="560"/>
      <c r="AB29" s="560"/>
      <c r="AC29" s="560"/>
      <c r="AD29" s="560"/>
      <c r="AE29" s="560"/>
      <c r="AF29" s="561"/>
    </row>
    <row r="30" spans="1:32">
      <c r="A30" s="546"/>
      <c r="B30" s="546"/>
      <c r="C30" s="546"/>
      <c r="D30" s="546"/>
      <c r="E30" s="546"/>
      <c r="F30" s="550"/>
      <c r="G30" s="551"/>
      <c r="H30" s="552"/>
      <c r="I30" s="559"/>
      <c r="J30" s="560"/>
      <c r="K30" s="560"/>
      <c r="L30" s="560"/>
      <c r="M30" s="560"/>
      <c r="N30" s="560"/>
      <c r="O30" s="560"/>
      <c r="P30" s="560"/>
      <c r="Q30" s="560"/>
      <c r="R30" s="560"/>
      <c r="S30" s="560"/>
      <c r="T30" s="560"/>
      <c r="U30" s="560"/>
      <c r="V30" s="560"/>
      <c r="W30" s="560"/>
      <c r="X30" s="560"/>
      <c r="Y30" s="560"/>
      <c r="Z30" s="560"/>
      <c r="AA30" s="560"/>
      <c r="AB30" s="560"/>
      <c r="AC30" s="560"/>
      <c r="AD30" s="560"/>
      <c r="AE30" s="560"/>
      <c r="AF30" s="561"/>
    </row>
    <row r="31" spans="1:32">
      <c r="A31" s="546"/>
      <c r="B31" s="546"/>
      <c r="C31" s="546"/>
      <c r="D31" s="546"/>
      <c r="E31" s="546"/>
      <c r="F31" s="550"/>
      <c r="G31" s="551"/>
      <c r="H31" s="552"/>
      <c r="I31" s="559"/>
      <c r="J31" s="560"/>
      <c r="K31" s="560"/>
      <c r="L31" s="560"/>
      <c r="M31" s="560"/>
      <c r="N31" s="560"/>
      <c r="O31" s="560"/>
      <c r="P31" s="560"/>
      <c r="Q31" s="560"/>
      <c r="R31" s="560"/>
      <c r="S31" s="560"/>
      <c r="T31" s="560"/>
      <c r="U31" s="560"/>
      <c r="V31" s="560"/>
      <c r="W31" s="560"/>
      <c r="X31" s="560"/>
      <c r="Y31" s="560"/>
      <c r="Z31" s="560"/>
      <c r="AA31" s="560"/>
      <c r="AB31" s="560"/>
      <c r="AC31" s="560"/>
      <c r="AD31" s="560"/>
      <c r="AE31" s="560"/>
      <c r="AF31" s="561"/>
    </row>
    <row r="32" spans="1:32">
      <c r="A32" s="546"/>
      <c r="B32" s="546"/>
      <c r="C32" s="546"/>
      <c r="D32" s="546"/>
      <c r="E32" s="546"/>
      <c r="F32" s="550"/>
      <c r="G32" s="551"/>
      <c r="H32" s="552"/>
      <c r="I32" s="559"/>
      <c r="J32" s="560"/>
      <c r="K32" s="560"/>
      <c r="L32" s="560"/>
      <c r="M32" s="560"/>
      <c r="N32" s="560"/>
      <c r="O32" s="560"/>
      <c r="P32" s="560"/>
      <c r="Q32" s="560"/>
      <c r="R32" s="560"/>
      <c r="S32" s="560"/>
      <c r="T32" s="560"/>
      <c r="U32" s="560"/>
      <c r="V32" s="560"/>
      <c r="W32" s="560"/>
      <c r="X32" s="560"/>
      <c r="Y32" s="560"/>
      <c r="Z32" s="560"/>
      <c r="AA32" s="560"/>
      <c r="AB32" s="560"/>
      <c r="AC32" s="560"/>
      <c r="AD32" s="560"/>
      <c r="AE32" s="560"/>
      <c r="AF32" s="561"/>
    </row>
    <row r="33" spans="1:32">
      <c r="A33" s="546"/>
      <c r="B33" s="546"/>
      <c r="C33" s="546"/>
      <c r="D33" s="546"/>
      <c r="E33" s="546"/>
      <c r="F33" s="550"/>
      <c r="G33" s="551"/>
      <c r="H33" s="552"/>
      <c r="I33" s="559"/>
      <c r="J33" s="560"/>
      <c r="K33" s="560"/>
      <c r="L33" s="560"/>
      <c r="M33" s="560"/>
      <c r="N33" s="560"/>
      <c r="O33" s="560"/>
      <c r="P33" s="560"/>
      <c r="Q33" s="560"/>
      <c r="R33" s="560"/>
      <c r="S33" s="560"/>
      <c r="T33" s="560"/>
      <c r="U33" s="560"/>
      <c r="V33" s="560"/>
      <c r="W33" s="560"/>
      <c r="X33" s="560"/>
      <c r="Y33" s="560"/>
      <c r="Z33" s="560"/>
      <c r="AA33" s="560"/>
      <c r="AB33" s="560"/>
      <c r="AC33" s="560"/>
      <c r="AD33" s="560"/>
      <c r="AE33" s="560"/>
      <c r="AF33" s="561"/>
    </row>
    <row r="34" spans="1:32">
      <c r="A34" s="546"/>
      <c r="B34" s="546"/>
      <c r="C34" s="546"/>
      <c r="D34" s="546"/>
      <c r="E34" s="546"/>
      <c r="F34" s="550"/>
      <c r="G34" s="551"/>
      <c r="H34" s="552"/>
      <c r="I34" s="559"/>
      <c r="J34" s="560"/>
      <c r="K34" s="560"/>
      <c r="L34" s="560"/>
      <c r="M34" s="560"/>
      <c r="N34" s="560"/>
      <c r="O34" s="560"/>
      <c r="P34" s="560"/>
      <c r="Q34" s="560"/>
      <c r="R34" s="560"/>
      <c r="S34" s="560"/>
      <c r="T34" s="560"/>
      <c r="U34" s="560"/>
      <c r="V34" s="560"/>
      <c r="W34" s="560"/>
      <c r="X34" s="560"/>
      <c r="Y34" s="560"/>
      <c r="Z34" s="560"/>
      <c r="AA34" s="560"/>
      <c r="AB34" s="560"/>
      <c r="AC34" s="560"/>
      <c r="AD34" s="560"/>
      <c r="AE34" s="560"/>
      <c r="AF34" s="561"/>
    </row>
    <row r="35" spans="1:32">
      <c r="A35" s="546"/>
      <c r="B35" s="546"/>
      <c r="C35" s="546"/>
      <c r="D35" s="546"/>
      <c r="E35" s="546"/>
      <c r="F35" s="550"/>
      <c r="G35" s="551"/>
      <c r="H35" s="552"/>
      <c r="I35" s="559"/>
      <c r="J35" s="560"/>
      <c r="K35" s="560"/>
      <c r="L35" s="560"/>
      <c r="M35" s="560"/>
      <c r="N35" s="560"/>
      <c r="O35" s="560"/>
      <c r="P35" s="560"/>
      <c r="Q35" s="560"/>
      <c r="R35" s="560"/>
      <c r="S35" s="560"/>
      <c r="T35" s="560"/>
      <c r="U35" s="560"/>
      <c r="V35" s="560"/>
      <c r="W35" s="560"/>
      <c r="X35" s="560"/>
      <c r="Y35" s="560"/>
      <c r="Z35" s="560"/>
      <c r="AA35" s="560"/>
      <c r="AB35" s="560"/>
      <c r="AC35" s="560"/>
      <c r="AD35" s="560"/>
      <c r="AE35" s="560"/>
      <c r="AF35" s="561"/>
    </row>
    <row r="36" spans="1:32">
      <c r="A36" s="546"/>
      <c r="B36" s="546"/>
      <c r="C36" s="546"/>
      <c r="D36" s="546"/>
      <c r="E36" s="546"/>
      <c r="F36" s="550"/>
      <c r="G36" s="551"/>
      <c r="H36" s="552"/>
      <c r="I36" s="559"/>
      <c r="J36" s="560"/>
      <c r="K36" s="560"/>
      <c r="L36" s="560"/>
      <c r="M36" s="560"/>
      <c r="N36" s="560"/>
      <c r="O36" s="560"/>
      <c r="P36" s="560"/>
      <c r="Q36" s="560"/>
      <c r="R36" s="560"/>
      <c r="S36" s="560"/>
      <c r="T36" s="560"/>
      <c r="U36" s="560"/>
      <c r="V36" s="560"/>
      <c r="W36" s="560"/>
      <c r="X36" s="560"/>
      <c r="Y36" s="560"/>
      <c r="Z36" s="560"/>
      <c r="AA36" s="560"/>
      <c r="AB36" s="560"/>
      <c r="AC36" s="560"/>
      <c r="AD36" s="560"/>
      <c r="AE36" s="560"/>
      <c r="AF36" s="561"/>
    </row>
    <row r="37" spans="1:32">
      <c r="A37" s="546"/>
      <c r="B37" s="546"/>
      <c r="C37" s="546"/>
      <c r="D37" s="546"/>
      <c r="E37" s="546"/>
      <c r="F37" s="553"/>
      <c r="G37" s="554"/>
      <c r="H37" s="555"/>
      <c r="I37" s="562"/>
      <c r="J37" s="563"/>
      <c r="K37" s="563"/>
      <c r="L37" s="563"/>
      <c r="M37" s="563"/>
      <c r="N37" s="563"/>
      <c r="O37" s="563"/>
      <c r="P37" s="563"/>
      <c r="Q37" s="563"/>
      <c r="R37" s="563"/>
      <c r="S37" s="563"/>
      <c r="T37" s="563"/>
      <c r="U37" s="563"/>
      <c r="V37" s="563"/>
      <c r="W37" s="563"/>
      <c r="X37" s="563"/>
      <c r="Y37" s="563"/>
      <c r="Z37" s="563"/>
      <c r="AA37" s="563"/>
      <c r="AB37" s="563"/>
      <c r="AC37" s="563"/>
      <c r="AD37" s="563"/>
      <c r="AE37" s="563"/>
      <c r="AF37" s="564"/>
    </row>
    <row r="38" spans="1:32">
      <c r="A38" s="546"/>
      <c r="B38" s="546"/>
      <c r="C38" s="546"/>
      <c r="D38" s="546"/>
      <c r="E38" s="546"/>
      <c r="F38" s="546" t="s">
        <v>84</v>
      </c>
      <c r="G38" s="546"/>
      <c r="H38" s="546"/>
      <c r="I38" s="292">
        <f>IF(データ!$M$31=0," ",データ!$M$31)</f>
        <v>45429</v>
      </c>
      <c r="J38" s="292"/>
      <c r="K38" s="292"/>
      <c r="L38" s="292"/>
      <c r="M38" s="292"/>
      <c r="N38" s="292"/>
      <c r="O38" s="292"/>
      <c r="P38" s="292"/>
      <c r="Q38" s="42" t="str">
        <f>IF(S38="","","～")</f>
        <v>～</v>
      </c>
      <c r="R38" s="42"/>
      <c r="S38" s="292">
        <f>IF(データ!$M$32=0," ",データ!$M$32)</f>
        <v>45719</v>
      </c>
      <c r="T38" s="292"/>
      <c r="U38" s="292"/>
      <c r="V38" s="292"/>
      <c r="W38" s="292"/>
      <c r="X38" s="292"/>
      <c r="Y38" s="292"/>
      <c r="Z38" s="292"/>
      <c r="AA38" s="44"/>
      <c r="AB38" s="44"/>
      <c r="AC38" s="44"/>
      <c r="AD38" s="44"/>
      <c r="AE38" s="44"/>
      <c r="AF38" s="45"/>
    </row>
    <row r="39" spans="1:32">
      <c r="A39" s="565" t="s">
        <v>142</v>
      </c>
      <c r="B39" s="566"/>
      <c r="C39" s="566"/>
      <c r="D39" s="566"/>
      <c r="E39" s="566"/>
      <c r="F39" s="566"/>
      <c r="G39" s="566"/>
      <c r="H39" s="567"/>
      <c r="I39" s="242"/>
      <c r="J39" s="243"/>
      <c r="K39" s="243"/>
      <c r="L39" s="243"/>
      <c r="M39" s="243"/>
      <c r="N39" s="243"/>
      <c r="O39" s="243"/>
      <c r="P39" s="243"/>
      <c r="Q39" s="243"/>
      <c r="R39" s="243"/>
      <c r="S39" s="243"/>
      <c r="T39" s="243"/>
      <c r="U39" s="243"/>
      <c r="V39" s="243"/>
      <c r="W39" s="243"/>
      <c r="X39" s="243"/>
      <c r="Y39" s="243"/>
      <c r="Z39" s="243"/>
      <c r="AA39" s="243"/>
      <c r="AB39" s="243"/>
      <c r="AC39" s="243"/>
      <c r="AD39" s="243"/>
      <c r="AE39" s="243"/>
      <c r="AF39" s="244"/>
    </row>
    <row r="40" spans="1:32">
      <c r="A40" s="568"/>
      <c r="B40" s="569"/>
      <c r="C40" s="569"/>
      <c r="D40" s="569"/>
      <c r="E40" s="569"/>
      <c r="F40" s="569"/>
      <c r="G40" s="569"/>
      <c r="H40" s="570"/>
      <c r="I40" s="245"/>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7"/>
    </row>
    <row r="41" spans="1:32">
      <c r="A41" s="568"/>
      <c r="B41" s="569"/>
      <c r="C41" s="569"/>
      <c r="D41" s="569"/>
      <c r="E41" s="569"/>
      <c r="F41" s="569"/>
      <c r="G41" s="569"/>
      <c r="H41" s="570"/>
      <c r="I41" s="245"/>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7"/>
    </row>
    <row r="42" spans="1:32">
      <c r="A42" s="568"/>
      <c r="B42" s="569"/>
      <c r="C42" s="569"/>
      <c r="D42" s="569"/>
      <c r="E42" s="569"/>
      <c r="F42" s="569"/>
      <c r="G42" s="569"/>
      <c r="H42" s="570"/>
      <c r="I42" s="245"/>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7"/>
    </row>
    <row r="43" spans="1:32">
      <c r="A43" s="568"/>
      <c r="B43" s="569"/>
      <c r="C43" s="569"/>
      <c r="D43" s="569"/>
      <c r="E43" s="569"/>
      <c r="F43" s="569"/>
      <c r="G43" s="569"/>
      <c r="H43" s="570"/>
      <c r="I43" s="245"/>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7"/>
    </row>
    <row r="44" spans="1:32">
      <c r="A44" s="568"/>
      <c r="B44" s="569"/>
      <c r="C44" s="569"/>
      <c r="D44" s="569"/>
      <c r="E44" s="569"/>
      <c r="F44" s="569"/>
      <c r="G44" s="569"/>
      <c r="H44" s="570"/>
      <c r="I44" s="245"/>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7"/>
    </row>
    <row r="45" spans="1:32">
      <c r="A45" s="568"/>
      <c r="B45" s="569"/>
      <c r="C45" s="569"/>
      <c r="D45" s="569"/>
      <c r="E45" s="569"/>
      <c r="F45" s="569"/>
      <c r="G45" s="569"/>
      <c r="H45" s="570"/>
      <c r="I45" s="245"/>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7"/>
    </row>
    <row r="46" spans="1:32">
      <c r="A46" s="568"/>
      <c r="B46" s="569"/>
      <c r="C46" s="569"/>
      <c r="D46" s="569"/>
      <c r="E46" s="569"/>
      <c r="F46" s="569"/>
      <c r="G46" s="569"/>
      <c r="H46" s="570"/>
      <c r="I46" s="245"/>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7"/>
    </row>
    <row r="47" spans="1:32">
      <c r="A47" s="568"/>
      <c r="B47" s="569"/>
      <c r="C47" s="569"/>
      <c r="D47" s="569"/>
      <c r="E47" s="569"/>
      <c r="F47" s="569"/>
      <c r="G47" s="569"/>
      <c r="H47" s="570"/>
      <c r="I47" s="245"/>
      <c r="J47" s="246"/>
      <c r="K47" s="246"/>
      <c r="L47" s="246"/>
      <c r="M47" s="246"/>
      <c r="N47" s="246"/>
      <c r="O47" s="246"/>
      <c r="P47" s="246"/>
      <c r="Q47" s="246"/>
      <c r="R47" s="246"/>
      <c r="S47" s="246"/>
      <c r="T47" s="246"/>
      <c r="U47" s="246"/>
      <c r="V47" s="246"/>
      <c r="W47" s="246"/>
      <c r="X47" s="246"/>
      <c r="Y47" s="246"/>
      <c r="Z47" s="246"/>
      <c r="AA47" s="246"/>
      <c r="AB47" s="246"/>
      <c r="AC47" s="246"/>
      <c r="AD47" s="246"/>
      <c r="AE47" s="246"/>
      <c r="AF47" s="247"/>
    </row>
    <row r="48" spans="1:32">
      <c r="A48" s="568"/>
      <c r="B48" s="569"/>
      <c r="C48" s="569"/>
      <c r="D48" s="569"/>
      <c r="E48" s="569"/>
      <c r="F48" s="569"/>
      <c r="G48" s="569"/>
      <c r="H48" s="570"/>
      <c r="I48" s="245"/>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7"/>
    </row>
    <row r="49" spans="1:32">
      <c r="A49" s="568"/>
      <c r="B49" s="569"/>
      <c r="C49" s="569"/>
      <c r="D49" s="569"/>
      <c r="E49" s="569"/>
      <c r="F49" s="569"/>
      <c r="G49" s="569"/>
      <c r="H49" s="570"/>
      <c r="I49" s="245"/>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7"/>
    </row>
    <row r="50" spans="1:32">
      <c r="A50" s="568"/>
      <c r="B50" s="569"/>
      <c r="C50" s="569"/>
      <c r="D50" s="569"/>
      <c r="E50" s="569"/>
      <c r="F50" s="569"/>
      <c r="G50" s="569"/>
      <c r="H50" s="570"/>
      <c r="I50" s="245"/>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7"/>
    </row>
    <row r="51" spans="1:32">
      <c r="A51" s="568"/>
      <c r="B51" s="569"/>
      <c r="C51" s="569"/>
      <c r="D51" s="569"/>
      <c r="E51" s="569"/>
      <c r="F51" s="569"/>
      <c r="G51" s="569"/>
      <c r="H51" s="570"/>
      <c r="I51" s="574"/>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6"/>
    </row>
    <row r="52" spans="1:32">
      <c r="A52" s="568"/>
      <c r="B52" s="569"/>
      <c r="C52" s="569"/>
      <c r="D52" s="569"/>
      <c r="E52" s="569"/>
      <c r="F52" s="569"/>
      <c r="G52" s="569"/>
      <c r="H52" s="570"/>
      <c r="I52" s="574"/>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6"/>
    </row>
    <row r="53" spans="1:32">
      <c r="A53" s="568"/>
      <c r="B53" s="569"/>
      <c r="C53" s="569"/>
      <c r="D53" s="569"/>
      <c r="E53" s="569"/>
      <c r="F53" s="569"/>
      <c r="G53" s="569"/>
      <c r="H53" s="570"/>
      <c r="I53" s="574"/>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6"/>
    </row>
    <row r="54" spans="1:32">
      <c r="A54" s="568"/>
      <c r="B54" s="569"/>
      <c r="C54" s="569"/>
      <c r="D54" s="569"/>
      <c r="E54" s="569"/>
      <c r="F54" s="569"/>
      <c r="G54" s="569"/>
      <c r="H54" s="570"/>
      <c r="I54" s="574"/>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6"/>
    </row>
    <row r="55" spans="1:32">
      <c r="A55" s="568"/>
      <c r="B55" s="569"/>
      <c r="C55" s="569"/>
      <c r="D55" s="569"/>
      <c r="E55" s="569"/>
      <c r="F55" s="569"/>
      <c r="G55" s="569"/>
      <c r="H55" s="570"/>
      <c r="I55" s="574"/>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6"/>
    </row>
    <row r="56" spans="1:32">
      <c r="A56" s="571"/>
      <c r="B56" s="572"/>
      <c r="C56" s="572"/>
      <c r="D56" s="572"/>
      <c r="E56" s="572"/>
      <c r="F56" s="572"/>
      <c r="G56" s="572"/>
      <c r="H56" s="573"/>
      <c r="I56" s="248"/>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50"/>
    </row>
    <row r="57" spans="1:32">
      <c r="A57" s="491" t="s">
        <v>143</v>
      </c>
      <c r="B57" s="491"/>
      <c r="C57" s="491"/>
      <c r="D57" s="491"/>
      <c r="E57" s="491"/>
      <c r="F57" s="491"/>
      <c r="G57" s="491"/>
      <c r="H57" s="491"/>
      <c r="I57" s="491"/>
      <c r="J57" s="491"/>
      <c r="K57" s="491"/>
      <c r="L57" s="491"/>
      <c r="M57" s="491"/>
      <c r="N57" s="491"/>
      <c r="O57" s="491"/>
      <c r="P57" s="491"/>
      <c r="Q57" s="491"/>
      <c r="R57" s="491"/>
      <c r="S57" s="491"/>
      <c r="T57" s="491"/>
      <c r="U57" s="491"/>
      <c r="V57" s="491"/>
      <c r="W57" s="491"/>
      <c r="X57" s="491"/>
      <c r="Y57" s="491"/>
      <c r="Z57" s="491"/>
      <c r="AA57" s="491"/>
      <c r="AB57" s="491"/>
      <c r="AC57" s="491"/>
      <c r="AD57" s="491"/>
      <c r="AE57" s="491"/>
      <c r="AF57" s="491"/>
    </row>
  </sheetData>
  <mergeCells count="18">
    <mergeCell ref="W10:Y11"/>
    <mergeCell ref="Z10:AF11"/>
    <mergeCell ref="A10:V11"/>
    <mergeCell ref="AJ6:AU13"/>
    <mergeCell ref="A39:H56"/>
    <mergeCell ref="I39:AF56"/>
    <mergeCell ref="A1:AF9"/>
    <mergeCell ref="A57:AF57"/>
    <mergeCell ref="A12:H12"/>
    <mergeCell ref="I12:AF12"/>
    <mergeCell ref="A13:H13"/>
    <mergeCell ref="I13:AF13"/>
    <mergeCell ref="A14:E38"/>
    <mergeCell ref="F14:H37"/>
    <mergeCell ref="I14:AF37"/>
    <mergeCell ref="F38:H38"/>
    <mergeCell ref="I38:P38"/>
    <mergeCell ref="S38:Z38"/>
  </mergeCells>
  <phoneticPr fontId="2"/>
  <printOptions horizontalCentered="1"/>
  <pageMargins left="0.78740157480314965" right="0.59055118110236227" top="0.98425196850393704" bottom="0.39370078740157483" header="0.51181102362204722" footer="0.51181102362204722"/>
  <pageSetup paperSize="9" fitToHeight="2" orientation="portrait" r:id="rId1"/>
  <headerFooter alignWithMargins="0">
    <oddFooter>&amp;CＶｅｒ７
令和　４年１０月　１日</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10</vt:i4>
      </vt:variant>
    </vt:vector>
  </HeadingPairs>
  <TitlesOfParts>
    <vt:vector size="27" baseType="lpstr">
      <vt:lpstr>データ</vt:lpstr>
      <vt:lpstr>執行伺</vt:lpstr>
      <vt:lpstr>随意契約理由書兼特例理由書</vt:lpstr>
      <vt:lpstr>参加業者名簿兼選定理由書</vt:lpstr>
      <vt:lpstr>入札通知書</vt:lpstr>
      <vt:lpstr>縦覧確認書</vt:lpstr>
      <vt:lpstr>設計書</vt:lpstr>
      <vt:lpstr>仕様書(金抜)</vt:lpstr>
      <vt:lpstr>仕様書(概要)</vt:lpstr>
      <vt:lpstr>予定価格調書</vt:lpstr>
      <vt:lpstr>予定価格調書封筒</vt:lpstr>
      <vt:lpstr>結果調書</vt:lpstr>
      <vt:lpstr>検査等実施伺</vt:lpstr>
      <vt:lpstr>検査等通知書</vt:lpstr>
      <vt:lpstr>検査等野帳</vt:lpstr>
      <vt:lpstr>検査復命書</vt:lpstr>
      <vt:lpstr>検収調書</vt:lpstr>
      <vt:lpstr>結果調書!Print_Area</vt:lpstr>
      <vt:lpstr>検査等実施伺!Print_Area</vt:lpstr>
      <vt:lpstr>'仕様書(概要)'!Print_Area</vt:lpstr>
      <vt:lpstr>'仕様書(金抜)'!Print_Area</vt:lpstr>
      <vt:lpstr>執行伺!Print_Area</vt:lpstr>
      <vt:lpstr>随意契約理由書兼特例理由書!Print_Area</vt:lpstr>
      <vt:lpstr>設計書!Print_Area</vt:lpstr>
      <vt:lpstr>入札通知書!Print_Area</vt:lpstr>
      <vt:lpstr>予定価格調書!Print_Area</vt:lpstr>
      <vt:lpstr>データ!Print_Titles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雲南市</dc:creator>
  <cp:lastModifiedBy>雲南市</cp:lastModifiedBy>
  <cp:lastPrinted>2024-05-07T23:48:38Z</cp:lastPrinted>
  <dcterms:created xsi:type="dcterms:W3CDTF">2017-05-18T03:11:56Z</dcterms:created>
  <dcterms:modified xsi:type="dcterms:W3CDTF">2024-05-07T23:49:41Z</dcterms:modified>
</cp:coreProperties>
</file>