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hn02033\Desktop\経営比較分析表\下水（法非適）\"/>
    </mc:Choice>
  </mc:AlternateContent>
  <xr:revisionPtr revIDLastSave="0" documentId="13_ncr:1_{8E9F5AA9-4E8D-41BC-9FE9-0C9D18B88C51}" xr6:coauthVersionLast="47" xr6:coauthVersionMax="47" xr10:uidLastSave="{00000000-0000-0000-0000-000000000000}"/>
  <workbookProtection workbookAlgorithmName="SHA-512" workbookHashValue="tx/5Fswawx5NOBjHn9lDAkyRFt4t5WmUitNHw5LYryk65ZYiVXIUj+yuKU697f5aAmJGB8JKha3h4X+7FpaCgQ==" workbookSaltValue="wcAiX5TfikpB1ZD+gtpSk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P6" i="5"/>
  <c r="O6" i="5"/>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W10" i="4"/>
  <c r="P10" i="4"/>
  <c r="I10" i="4"/>
  <c r="AT8" i="4"/>
  <c r="P8" i="4"/>
  <c r="I8" i="4"/>
  <c r="B8" i="4"/>
</calcChain>
</file>

<file path=xl/sharedStrings.xml><?xml version="1.0" encoding="utf-8"?>
<sst xmlns="http://schemas.openxmlformats.org/spreadsheetml/2006/main" count="252" uniqueCount="119">
  <si>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</si>
  <si>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</si>
  <si>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</si>
  <si>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</si>
  <si>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</si>
  <si>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</si>
  <si>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</si>
  <si>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</si>
  <si>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</si>
  <si>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</si>
  <si>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</si>
  <si>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</si>
  <si>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</si>
  <si>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</si>
  <si>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</si>
  <si>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</si>
  <si>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</si>
  <si>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</si>
  <si>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</si>
  <si>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</si>
  <si>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</si>
  <si>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</si>
  <si>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</si>
  <si>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</si>
  <si>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</si>
  <si>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</si>
  <si>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</si>
  <si>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</si>
  <si>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</si>
  <si>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</si>
  <si>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</si>
  <si>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</si>
  <si>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</si>
  <si>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</si>
  <si>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</si>
  <si>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</si>
  <si>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</si>
  <si>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</si>
  <si>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</si>
  <si>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</si>
  <si>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</si>
  <si>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</si>
  <si>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</si>
  <si>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</si>
  <si>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</si>
  <si>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</si>
  <si>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</si>
  <si>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</si>
  <si>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</si>
  <si>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</si>
  <si>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</si>
  <si>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</si>
  <si>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</si>
  <si>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</si>
  <si>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</si>
  <si>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</si>
  <si>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</si>
  <si>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</si>
  <si>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</si>
  <si>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</si>
  <si>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</si>
  <si>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</si>
  <si>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</si>
  <si>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</si>
  <si>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</si>
  <si>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</si>
  <si>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</si>
  <si>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</si>
  <si>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</si>
  <si>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</si>
  <si>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</si>
  <si>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</si>
  <si>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</si>
  <si>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</si>
  <si>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</si>
  <si>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</si>
  <si>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</si>
  <si>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</si>
  <si>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</si>
  <si>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</si>
  <si>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</si>
  <si>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</si>
  <si>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</si>
  <si>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</si>
  <si>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</si>
  <si>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</si>
  <si>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</si>
  <si>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</si>
  <si>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</si>
  <si>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</si>
  <si>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</si>
  <si>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</si>
  <si>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</si>
  <si>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</si>
  <si>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</si>
  <si>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</si>
  <si>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</si>
  <si>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</si>
  <si>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雲南市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</si>
  <si>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</si>
  <si>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</si>
  <si>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</si>
  <si>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</si>
  <si>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</si>
  <si>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</si>
  <si>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</si>
  <si>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</si>
  <si>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</si>
  <si>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</si>
  <si>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</si>
  <si>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</si>
  <si>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</si>
  <si>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</si>
  <si>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</si>
  <si>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</si>
  <si>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</si>
  <si>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供用開始が平成2年で布設から31年経過している。今後、機器設備類の老朽化に伴い修繕費用が必要になってくると想定される。</t>
    <phoneticPr fontId="4"/>
  </si>
  <si>
    <t>　一層の経営健全化が求められることから、使用料収入が適正な水準より低いことにより、収入が不足しているため、適正な使用料水準に設定するよう努める必要がある。
　今後、設置基数の増加により、維持管理費も増加してくる。今後、維持管理の効率化（維持管理経費の削減等）を検討し、経営基盤の強化を図り、持続可能な事業経営を行う必要がある。
　また、経営の透明性を向上させるため、公営企業会計の適用に向け準備を進めている。</t>
    <rPh sb="109" eb="111">
      <t>イジ</t>
    </rPh>
    <phoneticPr fontId="4"/>
  </si>
  <si>
    <t>①収益的収支比率
　使用料収入や一般会計からの繰入金等の総収益で総費用と地方債償還金を加えた費用を賄えているが、総収益の大半は一般会計からの繰入金に依存している状態である。
④企業債残高対事業規模比率
　企業債残高に対する一般会計負担額が高いため類似団体の平均値を大幅に下回っている。
⑤経費回収率
　汚水処理費の増加に伴い、わずかに比率が下がった。依然、使用料で回収すべき経費を使用料で賄えていない状況であるため、適正な料金水準とする必要がある。
⑥汚水処理原価
　有収水量１㎥あたりの汚水処理費用が増加し、類似団体の平均値よりも高い原価である。効率的な汚水処理を行っていく必要ある。
⑧水洗化率
　処理区域内で水洗便所を設置して汚水処理している人口の割合が100％である。</t>
    <rPh sb="170" eb="171">
      <t>サ</t>
    </rPh>
    <rPh sb="251" eb="253">
      <t>ゾウカ</t>
    </rPh>
    <rPh sb="283" eb="284">
      <t>オコナ</t>
    </rPh>
    <rPh sb="288" eb="2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</si>
</sst>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FE-47AF-AC36-D7982FE1E0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CFE-47AF-AC36-D7982FE1E0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4C-41B8-85F3-348808310E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CF4C-41B8-85F3-348808310E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444-4E83-8F17-8403922308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9444-4E83-8F17-8403922308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100.04</c:v>
                </c:pt>
                <c:pt idx="2">
                  <c:v>100.01</c:v>
                </c:pt>
                <c:pt idx="3">
                  <c:v>100.02</c:v>
                </c:pt>
                <c:pt idx="4">
                  <c:v>100.03</c:v>
                </c:pt>
              </c:numCache>
            </c:numRef>
          </c:val>
          <c:extLst>
            <c:ext xmlns:c16="http://schemas.microsoft.com/office/drawing/2014/chart" uri="{C3380CC4-5D6E-409C-BE32-E72D297353CC}">
              <c16:uniqueId val="{00000000-8389-4C02-85E6-4D2AA35F42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9-4C02-85E6-4D2AA35F42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FB-444F-AB46-3C7F4F092DD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FB-444F-AB46-3C7F4F092DD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3C-4973-84CB-6AE7C8F394B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C-4973-84CB-6AE7C8F394B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79-4FA1-BD62-648A216C85C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79-4FA1-BD62-648A216C85C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74-4914-A592-4DFC398B568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74-4914-A592-4DFC398B568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269</c:v>
                </c:pt>
                <c:pt idx="1">
                  <c:v>277.43</c:v>
                </c:pt>
                <c:pt idx="2">
                  <c:v>35.29</c:v>
                </c:pt>
                <c:pt idx="3">
                  <c:v>6.47</c:v>
                </c:pt>
                <c:pt idx="4">
                  <c:v>4.0599999999999996</c:v>
                </c:pt>
              </c:numCache>
            </c:numRef>
          </c:val>
          <c:extLst>
            <c:ext xmlns:c16="http://schemas.microsoft.com/office/drawing/2014/chart" uri="{C3380CC4-5D6E-409C-BE32-E72D297353CC}">
              <c16:uniqueId val="{00000000-0FCF-4902-A720-4A0F40428C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0FCF-4902-A720-4A0F40428C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50.92</c:v>
                </c:pt>
                <c:pt idx="1">
                  <c:v>51.86</c:v>
                </c:pt>
                <c:pt idx="2">
                  <c:v>46.58</c:v>
                </c:pt>
                <c:pt idx="3">
                  <c:v>48.37</c:v>
                </c:pt>
                <c:pt idx="4">
                  <c:v>46.8</c:v>
                </c:pt>
              </c:numCache>
            </c:numRef>
          </c:val>
          <c:extLst>
            <c:ext xmlns:c16="http://schemas.microsoft.com/office/drawing/2014/chart" uri="{C3380CC4-5D6E-409C-BE32-E72D297353CC}">
              <c16:uniqueId val="{00000000-198A-43D3-8D64-E59B7FDD8A4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198A-43D3-8D64-E59B7FDD8A4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301.81</c:v>
                </c:pt>
                <c:pt idx="1">
                  <c:v>334.14</c:v>
                </c:pt>
                <c:pt idx="2">
                  <c:v>372.33</c:v>
                </c:pt>
                <c:pt idx="3">
                  <c:v>324.27999999999997</c:v>
                </c:pt>
                <c:pt idx="4">
                  <c:v>334.58</c:v>
                </c:pt>
              </c:numCache>
            </c:numRef>
          </c:val>
          <c:extLst>
            <c:ext xmlns:c16="http://schemas.microsoft.com/office/drawing/2014/chart" uri="{C3380CC4-5D6E-409C-BE32-E72D297353CC}">
              <c16:uniqueId val="{00000000-A62B-4293-9EAD-6BF6147155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A62B-4293-9EAD-6BF6147155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election activeCell="BJ24" sqref="BJ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島根県　雲南市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36373</v>
      </c>
      <c r="AM8" s="42"/>
      <c r="AN8" s="42"/>
      <c r="AO8" s="42"/>
      <c r="AP8" s="42"/>
      <c r="AQ8" s="42"/>
      <c r="AR8" s="42"/>
      <c r="AS8" s="42"/>
      <c r="AT8" s="35">
        <f>データ!T6</f>
        <v>553.17999999999995</v>
      </c>
      <c r="AU8" s="35"/>
      <c r="AV8" s="35"/>
      <c r="AW8" s="35"/>
      <c r="AX8" s="35"/>
      <c r="AY8" s="35"/>
      <c r="AZ8" s="35"/>
      <c r="BA8" s="35"/>
      <c r="BB8" s="35">
        <f>データ!U6</f>
        <v>65.75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22.49</v>
      </c>
      <c r="Q10" s="35"/>
      <c r="R10" s="35"/>
      <c r="S10" s="35"/>
      <c r="T10" s="35"/>
      <c r="U10" s="35"/>
      <c r="V10" s="35"/>
      <c r="W10" s="35">
        <f>データ!Q6</f>
        <v>100</v>
      </c>
      <c r="X10" s="35"/>
      <c r="Y10" s="35"/>
      <c r="Z10" s="35"/>
      <c r="AA10" s="35"/>
      <c r="AB10" s="35"/>
      <c r="AC10" s="35"/>
      <c r="AD10" s="42">
        <f>データ!R6</f>
        <v>2728</v>
      </c>
      <c r="AE10" s="42"/>
      <c r="AF10" s="42"/>
      <c r="AG10" s="42"/>
      <c r="AH10" s="42"/>
      <c r="AI10" s="42"/>
      <c r="AJ10" s="42"/>
      <c r="AK10" s="2"/>
      <c r="AL10" s="42">
        <f>データ!V6</f>
        <v>8130</v>
      </c>
      <c r="AM10" s="42"/>
      <c r="AN10" s="42"/>
      <c r="AO10" s="42"/>
      <c r="AP10" s="42"/>
      <c r="AQ10" s="42"/>
      <c r="AR10" s="42"/>
      <c r="AS10" s="42"/>
      <c r="AT10" s="35">
        <f>データ!W6</f>
        <v>435.17</v>
      </c>
      <c r="AU10" s="35"/>
      <c r="AV10" s="35"/>
      <c r="AW10" s="35"/>
      <c r="AX10" s="35"/>
      <c r="AY10" s="35"/>
      <c r="AZ10" s="35"/>
      <c r="BA10" s="35"/>
      <c r="BB10" s="35">
        <f>データ!X6</f>
        <v>18.68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43</v>
      </c>
      <c r="N86" s="12" t="s">
        <v>44</v>
      </c>
      <c r="O86" s="12" t="str">
        <f>データ!EO6</f>
        <v>【-】</v>
      </c>
    </row>
  </sheetData>
  <sheetProtection algorithmName="SHA-512" hashValue="d4sVplwufofJ9/oIfstzmQR/MUlmFyWkJWVR4L2FgFBn+RIHENSY7vrUBLL6EapQSEtR4YjJ3JWSI68SDJokxg==" saltValue="HHC79BfUNSe9CKH3sl187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322091</v>
      </c>
      <c r="D6" s="19">
        <f t="shared" si="3"/>
        <v>47</v>
      </c>
      <c r="E6" s="19">
        <f t="shared" si="3"/>
        <v>18</v>
      </c>
      <c r="F6" s="19">
        <f t="shared" si="3"/>
        <v>0</v>
      </c>
      <c r="G6" s="19">
        <f t="shared" si="3"/>
        <v>0</v>
      </c>
      <c r="H6" s="19" t="str">
        <f t="shared" si="3"/>
        <v>島根県　雲南市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22.49</v>
      </c>
      <c r="Q6" s="20">
        <f t="shared" si="3"/>
        <v>100</v>
      </c>
      <c r="R6" s="20">
        <f t="shared" si="3"/>
        <v>2728</v>
      </c>
      <c r="S6" s="20">
        <f t="shared" si="3"/>
        <v>36373</v>
      </c>
      <c r="T6" s="20">
        <f t="shared" si="3"/>
        <v>553.17999999999995</v>
      </c>
      <c r="U6" s="20">
        <f t="shared" si="3"/>
        <v>65.75</v>
      </c>
      <c r="V6" s="20">
        <f t="shared" si="3"/>
        <v>8130</v>
      </c>
      <c r="W6" s="20">
        <f t="shared" si="3"/>
        <v>435.17</v>
      </c>
      <c r="X6" s="20">
        <f t="shared" si="3"/>
        <v>18.68</v>
      </c>
      <c r="Y6" s="21">
        <f>IF(Y7="",NA(),Y7)</f>
        <v>100</v>
      </c>
      <c r="Z6" s="21">
        <f t="shared" ref="Z6:AH6" si="4">IF(Z7="",NA(),Z7)</f>
        <v>100.04</v>
      </c>
      <c r="AA6" s="21">
        <f t="shared" si="4"/>
        <v>100.01</v>
      </c>
      <c r="AB6" s="21">
        <f t="shared" si="4"/>
        <v>100.02</v>
      </c>
      <c r="AC6" s="21">
        <f t="shared" si="4"/>
        <v>100.03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269</v>
      </c>
      <c r="BG6" s="21">
        <f t="shared" ref="BG6:BO6" si="7">IF(BG7="",NA(),BG7)</f>
        <v>277.43</v>
      </c>
      <c r="BH6" s="21">
        <f t="shared" si="7"/>
        <v>35.29</v>
      </c>
      <c r="BI6" s="21">
        <f t="shared" si="7"/>
        <v>6.47</v>
      </c>
      <c r="BJ6" s="21">
        <f t="shared" si="7"/>
        <v>4.0599999999999996</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50.92</v>
      </c>
      <c r="BR6" s="21">
        <f t="shared" ref="BR6:BZ6" si="8">IF(BR7="",NA(),BR7)</f>
        <v>51.86</v>
      </c>
      <c r="BS6" s="21">
        <f t="shared" si="8"/>
        <v>46.58</v>
      </c>
      <c r="BT6" s="21">
        <f t="shared" si="8"/>
        <v>48.37</v>
      </c>
      <c r="BU6" s="21">
        <f t="shared" si="8"/>
        <v>46.8</v>
      </c>
      <c r="BV6" s="21">
        <f t="shared" si="8"/>
        <v>64.78</v>
      </c>
      <c r="BW6" s="21">
        <f t="shared" si="8"/>
        <v>63.06</v>
      </c>
      <c r="BX6" s="21">
        <f t="shared" si="8"/>
        <v>62.5</v>
      </c>
      <c r="BY6" s="21">
        <f t="shared" si="8"/>
        <v>60.59</v>
      </c>
      <c r="BZ6" s="21">
        <f t="shared" si="8"/>
        <v>60</v>
      </c>
      <c r="CA6" s="20" t="str">
        <f>IF(CA7="","",IF(CA7="-","【-】","【"&amp;SUBSTITUTE(TEXT(CA7,"#,##0.00"),"-","△")&amp;"】"))</f>
        <v>【57.71】</v>
      </c>
      <c r="CB6" s="21">
        <f>IF(CB7="",NA(),CB7)</f>
        <v>301.81</v>
      </c>
      <c r="CC6" s="21">
        <f t="shared" ref="CC6:CK6" si="9">IF(CC7="",NA(),CC7)</f>
        <v>334.14</v>
      </c>
      <c r="CD6" s="21">
        <f t="shared" si="9"/>
        <v>372.33</v>
      </c>
      <c r="CE6" s="21">
        <f t="shared" si="9"/>
        <v>324.27999999999997</v>
      </c>
      <c r="CF6" s="21">
        <f t="shared" si="9"/>
        <v>334.58</v>
      </c>
      <c r="CG6" s="21">
        <f t="shared" si="9"/>
        <v>250.21</v>
      </c>
      <c r="CH6" s="21">
        <f t="shared" si="9"/>
        <v>264.77</v>
      </c>
      <c r="CI6" s="21">
        <f t="shared" si="9"/>
        <v>269.33</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322091</v>
      </c>
      <c r="D7" s="23">
        <v>47</v>
      </c>
      <c r="E7" s="23">
        <v>18</v>
      </c>
      <c r="F7" s="23">
        <v>0</v>
      </c>
      <c r="G7" s="23">
        <v>0</v>
      </c>
      <c r="H7" s="23" t="s">
        <v>98</v>
      </c>
      <c r="I7" s="23" t="s">
        <v>99</v>
      </c>
      <c r="J7" s="23" t="s">
        <v>100</v>
      </c>
      <c r="K7" s="23" t="s">
        <v>101</v>
      </c>
      <c r="L7" s="23" t="s">
        <v>102</v>
      </c>
      <c r="M7" s="23" t="s">
        <v>103</v>
      </c>
      <c r="N7" s="24" t="s">
        <v>104</v>
      </c>
      <c r="O7" s="24" t="s">
        <v>105</v>
      </c>
      <c r="P7" s="24">
        <v>22.49</v>
      </c>
      <c r="Q7" s="24">
        <v>100</v>
      </c>
      <c r="R7" s="24">
        <v>2728</v>
      </c>
      <c r="S7" s="24">
        <v>36373</v>
      </c>
      <c r="T7" s="24">
        <v>553.17999999999995</v>
      </c>
      <c r="U7" s="24">
        <v>65.75</v>
      </c>
      <c r="V7" s="24">
        <v>8130</v>
      </c>
      <c r="W7" s="24">
        <v>435.17</v>
      </c>
      <c r="X7" s="24">
        <v>18.68</v>
      </c>
      <c r="Y7" s="24">
        <v>100</v>
      </c>
      <c r="Z7" s="24">
        <v>100.04</v>
      </c>
      <c r="AA7" s="24">
        <v>100.01</v>
      </c>
      <c r="AB7" s="24">
        <v>100.02</v>
      </c>
      <c r="AC7" s="24">
        <v>100.03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269</v>
      </c>
      <c r="BG7" s="24">
        <v>277.43</v>
      </c>
      <c r="BH7" s="24">
        <v>35.29</v>
      </c>
      <c r="BI7" s="24">
        <v>6.47</v>
      </c>
      <c r="BJ7" s="24">
        <v>4.0599999999999996</v>
      </c>
      <c r="BK7" s="24">
        <v>244.85</v>
      </c>
      <c r="BL7" s="24">
        <v>296.89</v>
      </c>
      <c r="BM7" s="24">
        <v>270.57</v>
      </c>
      <c r="BN7" s="24">
        <v>294.27</v>
      </c>
      <c r="BO7" s="24">
        <v>294.08999999999997</v>
      </c>
      <c r="BP7" s="24">
        <v>310.14</v>
      </c>
      <c r="BQ7" s="24">
        <v>50.92</v>
      </c>
      <c r="BR7" s="24">
        <v>51.86</v>
      </c>
      <c r="BS7" s="24">
        <v>46.58</v>
      </c>
      <c r="BT7" s="24">
        <v>48.37</v>
      </c>
      <c r="BU7" s="24">
        <v>46.8</v>
      </c>
      <c r="BV7" s="24">
        <v>64.78</v>
      </c>
      <c r="BW7" s="24">
        <v>63.06</v>
      </c>
      <c r="BX7" s="24">
        <v>62.5</v>
      </c>
      <c r="BY7" s="24">
        <v>60.59</v>
      </c>
      <c r="BZ7" s="24">
        <v>60</v>
      </c>
      <c r="CA7" s="24">
        <v>57.71</v>
      </c>
      <c r="CB7" s="24">
        <v>301.81</v>
      </c>
      <c r="CC7" s="24">
        <v>334.14</v>
      </c>
      <c r="CD7" s="24">
        <v>372.33</v>
      </c>
      <c r="CE7" s="24">
        <v>324.27999999999997</v>
      </c>
      <c r="CF7" s="24">
        <v>334.58</v>
      </c>
      <c r="CG7" s="24">
        <v>250.21</v>
      </c>
      <c r="CH7" s="24">
        <v>264.77</v>
      </c>
      <c r="CI7" s="24">
        <v>269.33</v>
      </c>
      <c r="CJ7" s="24">
        <v>280.23</v>
      </c>
      <c r="CK7" s="24">
        <v>282.70999999999998</v>
      </c>
      <c r="CL7" s="24">
        <v>286.17</v>
      </c>
      <c r="CM7" s="24" t="s">
        <v>104</v>
      </c>
      <c r="CN7" s="24" t="s">
        <v>104</v>
      </c>
      <c r="CO7" s="24" t="s">
        <v>104</v>
      </c>
      <c r="CP7" s="24" t="s">
        <v>104</v>
      </c>
      <c r="CQ7" s="24" t="s">
        <v>104</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2023-02-16T23:44:52Z</cp:lastPrinted>
  <dcterms:created xsi:type="dcterms:W3CDTF">2022-12-01T02:07:59Z</dcterms:created>
  <dcterms:modified xsi:type="dcterms:W3CDTF">2023-02-28T07:09:02Z</dcterms:modified>
  <cp:category/>
</cp:coreProperties>
</file>